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6605" windowHeight="7545" activeTab="0"/>
  </bookViews>
  <sheets>
    <sheet name="1. KKR Overview" sheetId="1" r:id="rId1"/>
    <sheet name="2. RPK" sheetId="2" r:id="rId2"/>
    <sheet name="3. RRPK" sheetId="3" r:id="rId3"/>
    <sheet name="4.1 Daftar SP2D" sheetId="4" r:id="rId4"/>
    <sheet name="4.2 Foto Koordinat" sheetId="5" r:id="rId5"/>
    <sheet name="5.1 capaian Output" sheetId="6" r:id="rId6"/>
    <sheet name="6. NRPK" sheetId="7" r:id="rId7"/>
    <sheet name="7. Hasil Reviu" sheetId="8" r:id="rId8"/>
    <sheet name="Renc dan Realisasi" sheetId="9" r:id="rId9"/>
  </sheets>
  <externalReferences>
    <externalReference r:id="rId12"/>
  </externalReferences>
  <definedNames>
    <definedName name="_GoBack" localSheetId="7">'7. Hasil Reviu'!#REF!</definedName>
    <definedName name="_xlnm.Print_Area" localSheetId="5">'5.1 capaian Output'!$A$1:$K$30</definedName>
    <definedName name="_xlnm.Print_Area" localSheetId="7">'7. Hasil Reviu'!$A$1:$O$41</definedName>
    <definedName name="_xlnm.Print_Area" localSheetId="8">'Renc dan Realisasi'!$A$1:$V$19</definedName>
    <definedName name="_xlnm.Print_Titles" localSheetId="8">'Renc dan Realisasi'!$8:$10</definedName>
  </definedNames>
  <calcPr fullCalcOnLoad="1"/>
</workbook>
</file>

<file path=xl/sharedStrings.xml><?xml version="1.0" encoding="utf-8"?>
<sst xmlns="http://schemas.openxmlformats.org/spreadsheetml/2006/main" count="493" uniqueCount="304">
  <si>
    <t>No</t>
  </si>
  <si>
    <t>Nomor Kontrak/SPK/Swakelola</t>
  </si>
  <si>
    <t>Tanggal Kontrak/SPK/Swakelola</t>
  </si>
  <si>
    <t xml:space="preserve">Nama Rekanan </t>
  </si>
  <si>
    <t>Uraian Pekerjaan</t>
  </si>
  <si>
    <t xml:space="preserve">Nilai Kontrak/SPK
/Swakelola (Rp)
</t>
  </si>
  <si>
    <t>Nomor SP2D</t>
  </si>
  <si>
    <t>Tanggal SP2D</t>
  </si>
  <si>
    <t>Nilai SP2D DAK</t>
  </si>
  <si>
    <t>Keterangan</t>
  </si>
  <si>
    <t>Nama SKPD</t>
  </si>
  <si>
    <t>Nama Pemda</t>
  </si>
  <si>
    <t>Jenis DAK</t>
  </si>
  <si>
    <t>Nama Bidang DAK</t>
  </si>
  <si>
    <t>Nama Sub Bidang DAK</t>
  </si>
  <si>
    <t>KKR Nomor</t>
  </si>
  <si>
    <t>Disusun Oleh</t>
  </si>
  <si>
    <t>Tanggal Paraf</t>
  </si>
  <si>
    <t>Direviu Oleh</t>
  </si>
  <si>
    <t>Tanggal dan Paraf</t>
  </si>
  <si>
    <t>:</t>
  </si>
  <si>
    <t>Masa Kontrak/SPK/Swakelola</t>
  </si>
  <si>
    <t>Jangka Waktu Pelaksanaan (Hari Kalender)</t>
  </si>
  <si>
    <t>Nomor</t>
  </si>
  <si>
    <t>Tanggal</t>
  </si>
  <si>
    <t>% Fisik</t>
  </si>
  <si>
    <t>REALISASI PEMBAYARAN DARI DARI REKENING KAS UMUM DAERAH KEPADA PIHAK KETIGA/OPD MELALUI SP2D DAERAH)</t>
  </si>
  <si>
    <t>SP2D</t>
  </si>
  <si>
    <t>Kegiatan Fisik</t>
  </si>
  <si>
    <t xml:space="preserve">Kegiatan Penunjang </t>
  </si>
  <si>
    <t>Nilai (RP)</t>
  </si>
  <si>
    <t>Rincian Kegiatan</t>
  </si>
  <si>
    <t>Bobot</t>
  </si>
  <si>
    <t>Realisasi Pembayaran dengan SP2D BUD</t>
  </si>
  <si>
    <t>% progres Fisik</t>
  </si>
  <si>
    <t>Bidang/Sub Bidang</t>
  </si>
  <si>
    <t>Pagu</t>
  </si>
  <si>
    <t>Distribusi Penyaluran</t>
  </si>
  <si>
    <t>Realisasi Pembayaran melalui SP2D Daerah</t>
  </si>
  <si>
    <t>Tahap sebelumnya</t>
  </si>
  <si>
    <t>Tahap Ini</t>
  </si>
  <si>
    <t>Kumulatif s.d Tahap ini</t>
  </si>
  <si>
    <t xml:space="preserve">%
Serap Dana
</t>
  </si>
  <si>
    <t>Simpulan Hasil Reviu</t>
  </si>
  <si>
    <t xml:space="preserve">% Penyerapan Dana </t>
  </si>
  <si>
    <t>% Capaian Output</t>
  </si>
  <si>
    <t>Input OPD</t>
  </si>
  <si>
    <t>Hasil Reviu</t>
  </si>
  <si>
    <t>Hasil Reviu atas Laporan penyerapan dana dan capaian output kegiatan Kegiatan</t>
  </si>
  <si>
    <t xml:space="preserve">Sisa Nilai Kontrak/SPK yang
belum dibayar
</t>
  </si>
  <si>
    <t>425/16.03/01/SPPB/434.201/2018</t>
  </si>
  <si>
    <t>RENCANA KERJA DAN LAPORAN REALISASI ANGGARAN</t>
  </si>
  <si>
    <t>SUB BIDANG</t>
  </si>
  <si>
    <t>: SEKOLAH DASAR (SD)</t>
  </si>
  <si>
    <t>JENIS</t>
  </si>
  <si>
    <t>: REGULER</t>
  </si>
  <si>
    <t>NO</t>
  </si>
  <si>
    <t>NAMA PEKERJAAN</t>
  </si>
  <si>
    <t>OUTPUT KEGIATAN</t>
  </si>
  <si>
    <t>PAGU DAK</t>
  </si>
  <si>
    <t>METODE PENGADAAN</t>
  </si>
  <si>
    <t>PELAKSANA</t>
  </si>
  <si>
    <t>NO KONTRAK</t>
  </si>
  <si>
    <t>TANGGAL KONTRAK</t>
  </si>
  <si>
    <t>NILAI  KONTRAK</t>
  </si>
  <si>
    <t>REALISASI</t>
  </si>
  <si>
    <t>BAST I (PHO)</t>
  </si>
  <si>
    <t>BAST II (FHO)</t>
  </si>
  <si>
    <t>KET.</t>
  </si>
  <si>
    <t>KEUANGAN</t>
  </si>
  <si>
    <t>FISIK</t>
  </si>
  <si>
    <t>NO.</t>
  </si>
  <si>
    <t>TANGGAL</t>
  </si>
  <si>
    <t>JUMLAH</t>
  </si>
  <si>
    <t>VOLUME</t>
  </si>
  <si>
    <t>SATUAN</t>
  </si>
  <si>
    <t>(Rp.)</t>
  </si>
  <si>
    <t>(%)</t>
  </si>
  <si>
    <t>( Rp. )</t>
  </si>
  <si>
    <t>Penambahan Ruang Kelas Sekolah (1.01.1.01.01.16.03)</t>
  </si>
  <si>
    <t>Ruang</t>
  </si>
  <si>
    <t>Swakelola</t>
  </si>
  <si>
    <t>P2S UPTD SDN PANGGUNG 2</t>
  </si>
  <si>
    <t>03083/SP2D/BL-LS/1.01.01/08/2018</t>
  </si>
  <si>
    <t>16.03/01/PHO/434.201/2018</t>
  </si>
  <si>
    <t>16.03/01/FHO/434.201/2018</t>
  </si>
  <si>
    <t>05111/SP2D/BL-LS/1.01.01/10/2018</t>
  </si>
  <si>
    <t>06564/SP2D/BL-LS/1.01.01/11/2018</t>
  </si>
  <si>
    <t>P2S UPTD SDN MADUPAT 5</t>
  </si>
  <si>
    <t>425/16.03/02/SPPB/434.201/2018</t>
  </si>
  <si>
    <t>02954/SP2D/BL-LS/1.01.01/08/2018</t>
  </si>
  <si>
    <t>16.03/02/PHO/434.201/2018</t>
  </si>
  <si>
    <t>16.03/02/FHO/434.201/2018</t>
  </si>
  <si>
    <t>07485/SP2D/BL-LS/1.01.01/11/2018</t>
  </si>
  <si>
    <t>08799/SP2D/BL-LS/1.01.01/12/2018</t>
  </si>
  <si>
    <t>TOTAL DAK SUB BIDANG SEKOLAH DASAR (SD)</t>
  </si>
  <si>
    <t>Jumlah</t>
  </si>
  <si>
    <t>SUB JUMLAH KONTRAK</t>
  </si>
  <si>
    <t>PEMERINTAH KABUPATEN LUMAJANG</t>
  </si>
  <si>
    <t>I N S P E K T O R A T</t>
  </si>
  <si>
    <t>Jl. Arif Rahman Hakim No. 1 Lumajang</t>
  </si>
  <si>
    <t>Tlp. (0334) 881485; Fax. (0334) 894126</t>
  </si>
  <si>
    <t xml:space="preserve">Nilai KontrakSPK
/ Swakelola (Rp)
</t>
  </si>
  <si>
    <t>DAK Fisik Reguler/Penugasan/Afirmasi *</t>
  </si>
  <si>
    <t>JUMLAH KONTRAK</t>
  </si>
  <si>
    <t>DAFTAR SP2D SAMPAI DENGAN SAAT PENYAMPAIAN LAPORAN TAHAP SAAT INI</t>
  </si>
  <si>
    <t>Tahap ……………………………...                       Tahun …………………..</t>
  </si>
  <si>
    <t>Bidang ………………….</t>
  </si>
  <si>
    <t xml:space="preserve">DAK Fisik Reguler/ Penugasan/Afirmasi </t>
  </si>
  <si>
    <t>Bidang …………….</t>
  </si>
  <si>
    <t>Catatan Hasil reviu</t>
  </si>
  <si>
    <t>%
Serap Dana</t>
  </si>
  <si>
    <t xml:space="preserve">Nilai Penyerapan </t>
  </si>
  <si>
    <t>Nilai Hasil Reviu APIP (Rp.)</t>
  </si>
  <si>
    <t>602.1/1598/CK-PPK1/427.59/2018</t>
  </si>
  <si>
    <t>1.03.01/LS/08636</t>
  </si>
  <si>
    <t>1.03.01/LS/15992</t>
  </si>
  <si>
    <t>1.03.01/LS/17554</t>
  </si>
  <si>
    <t>1.03.01/LS/17718</t>
  </si>
  <si>
    <t>602.1/1600/CK-PPK1/427.59/2018</t>
  </si>
  <si>
    <t>1.03.01/LS/08638</t>
  </si>
  <si>
    <t>1.03.01/LS/15452</t>
  </si>
  <si>
    <t>1.03.01/LS/17560</t>
  </si>
  <si>
    <t>1.03.01/LS/17714</t>
  </si>
  <si>
    <t>602.1/342/427.59/2018</t>
  </si>
  <si>
    <t>602.1/340/427.59/2018</t>
  </si>
  <si>
    <t>Hasil reviu</t>
  </si>
  <si>
    <t>DANA ALOKASI KHUSUS (DAK) BIDANG PENDIDIKAN</t>
  </si>
  <si>
    <t>Laporan realisasi penyerapan dana dan capaian output kegiatan per jenis per bidang</t>
  </si>
  <si>
    <t>Rencana Kegiatan;</t>
  </si>
  <si>
    <t>Berita Acara Hasil Pemeriksaan Barang oleh Panitia Penerima Hasil Pekerjaan;</t>
  </si>
  <si>
    <t>Ada</t>
  </si>
  <si>
    <t xml:space="preserve">Tidak </t>
  </si>
  <si>
    <t>REVIU DAK FISIK</t>
  </si>
  <si>
    <t>Tim 1</t>
  </si>
  <si>
    <t>Pak Ibnu</t>
  </si>
  <si>
    <t>Tim 2</t>
  </si>
  <si>
    <t>Pak Doni</t>
  </si>
  <si>
    <t>pak Tyasmadi</t>
  </si>
  <si>
    <t>Mas Piping</t>
  </si>
  <si>
    <t>Pak Aries Purboyo</t>
  </si>
  <si>
    <t>Dinas LH</t>
  </si>
  <si>
    <t>Dinas PUPR</t>
  </si>
  <si>
    <t>Dinas Pariwisata</t>
  </si>
  <si>
    <t>Dinas Kelautan dan Perikanan</t>
  </si>
  <si>
    <t>Dinas Pertanian</t>
  </si>
  <si>
    <t>Dinas Pirindag</t>
  </si>
  <si>
    <t>DPKP</t>
  </si>
  <si>
    <t>Dinas pendidikan</t>
  </si>
  <si>
    <t>Dityatama</t>
  </si>
  <si>
    <t>Drs. Supriyadi</t>
  </si>
  <si>
    <t>Mbak Rika</t>
  </si>
  <si>
    <t>Nama Bidang DAK          :</t>
  </si>
  <si>
    <t>Nama Sub Bidang DAK   :</t>
  </si>
  <si>
    <t>Catatan/ Keterangan</t>
  </si>
  <si>
    <r>
      <t xml:space="preserve">Capaian </t>
    </r>
    <r>
      <rPr>
        <i/>
        <sz val="10"/>
        <color indexed="8"/>
        <rFont val="Bookman Old Style"/>
        <family val="1"/>
      </rPr>
      <t xml:space="preserve">Output </t>
    </r>
    <r>
      <rPr>
        <sz val="10"/>
        <color indexed="8"/>
        <rFont val="Bookman Old Style"/>
        <family val="1"/>
      </rPr>
      <t>Tertimbang</t>
    </r>
  </si>
  <si>
    <t>602.1/1599/CK-PPK1/427.59/2018</t>
  </si>
  <si>
    <t>Catatan hasil Reviu Fisik / Observasi :</t>
  </si>
  <si>
    <t>Apakah Fisik telah dibangun ?</t>
  </si>
  <si>
    <t>Apakah dokumen telah lengkap?</t>
  </si>
  <si>
    <t>Apakah pembangunan sesuai dengan kontrak/ gambar (Cek major item jika sempat)</t>
  </si>
  <si>
    <t>Dinkes</t>
  </si>
  <si>
    <t>Dalduk</t>
  </si>
  <si>
    <t>Pembagian Tugas Reviu DAK</t>
  </si>
  <si>
    <t>Apa ada permasalahan dan apakah bangunan bermanfaat/ dipakai? (Kontrak tidak terlaksana)</t>
  </si>
  <si>
    <t>CV XXXX</t>
  </si>
  <si>
    <t>Pembangunan Jaringan Air Bersih XXXXXX</t>
  </si>
  <si>
    <t>602.1/1xxx/CK-PPK1/427.59/2018</t>
  </si>
  <si>
    <t>602.1/xxxxx/CK-PPK1/427.59/2018</t>
  </si>
  <si>
    <t>Pembangunan Jaringan Air Bersih xxxxxxxxxxxxxxxxxx</t>
  </si>
  <si>
    <t>Pembangunan Jaringan Air Bersih xxxxxxxxxxx</t>
  </si>
  <si>
    <t>Pembangunan Ruang Kelas Baru xxxxxxxxxxxxx</t>
  </si>
  <si>
    <t>Pembangunan Ruang Kelas Baru xxxxxxxxxxx</t>
  </si>
  <si>
    <t>Catatan :</t>
  </si>
  <si>
    <t xml:space="preserve">%
Capaian Output Tertimbang
</t>
  </si>
  <si>
    <t>telah ada kontrak tetapi belum dibayar SP2D/ gagal kontrak:</t>
  </si>
  <si>
    <t>Tidak terealisasi/ belum terbayar SP2D :</t>
  </si>
  <si>
    <t>Kelengkapan SP2D</t>
  </si>
  <si>
    <t>Kontrak</t>
  </si>
  <si>
    <t>Surat Permohonan Uitzet</t>
  </si>
  <si>
    <t>Adendum Kontrak dan Lampiran</t>
  </si>
  <si>
    <t>Laporan Harian dan Akhir</t>
  </si>
  <si>
    <t>SK tim teknis PPK</t>
  </si>
  <si>
    <t>BAST</t>
  </si>
  <si>
    <t>Pengajuan Pemeriksaan dari pihak III</t>
  </si>
  <si>
    <t>Pengajuan pembayaran dari pihak III</t>
  </si>
  <si>
    <t>SPP</t>
  </si>
  <si>
    <t>SPM</t>
  </si>
  <si>
    <t>MC (MC 100  dan As Build Drawing)</t>
  </si>
  <si>
    <t>TL BAHP jika ada catatan</t>
  </si>
  <si>
    <t>Keterangan/ catatan</t>
  </si>
  <si>
    <t>Kelengkapan lain sesuai kontrak (dokumentasi, dst)</t>
  </si>
  <si>
    <t>BAHP  (dilengkapi perhitungan teknis perbandingan volume dan kualitas anntara konrtran dengan yang terpasang)</t>
  </si>
  <si>
    <t xml:space="preserve">BAHP Administratif dari PPHP dan TL jika ada catatan (dokumen kelengkapan)
a. Dokumen Penganggaran
b. Surat Penetapan PPK
c. Dokumen Perencanaan Pengadaan
d. RUP/SIRUP
e. Dokumen Persiapan Pengadaan
f. Dokumen Pemilhan penyedia, dst
</t>
  </si>
  <si>
    <t>Dokumen Yang Direviu</t>
  </si>
  <si>
    <t>Keberadaan</t>
  </si>
  <si>
    <t>Kesesuaian dengan Omspan</t>
  </si>
  <si>
    <t>Sesuai</t>
  </si>
  <si>
    <t>Tidak Sesuai</t>
  </si>
  <si>
    <t>LAPORAN REALISASI PENYERAPAN DANA</t>
  </si>
  <si>
    <t>A</t>
  </si>
  <si>
    <t>B</t>
  </si>
  <si>
    <t>CAPAIAN OUTPUT</t>
  </si>
  <si>
    <t>Daftar SP2D</t>
  </si>
  <si>
    <t>Dokumen SP2D</t>
  </si>
  <si>
    <t>a. SP2D Kontraktual</t>
  </si>
  <si>
    <t>b. SP2D Kegiatan Penunjang</t>
  </si>
  <si>
    <t>% Penyerapan Dana</t>
  </si>
  <si>
    <t xml:space="preserve">Daftar Kontrak </t>
  </si>
  <si>
    <t>Dokumen Kontrak</t>
  </si>
  <si>
    <t>a. Tanggal pelelangan</t>
  </si>
  <si>
    <t>b. Tanggal Kontrak</t>
  </si>
  <si>
    <t>c. Nilai Kontrak</t>
  </si>
  <si>
    <t>d. Jangka Waktu Kontrak</t>
  </si>
  <si>
    <t>e. Nama rekanan</t>
  </si>
  <si>
    <t>BA Serah Terima</t>
  </si>
  <si>
    <t>Laporan Konsultan Pengawas</t>
  </si>
  <si>
    <t>Kesesuaian Satuan Output Kontrak dengan Output dalam RK</t>
  </si>
  <si>
    <t>Capaian Output</t>
  </si>
  <si>
    <t>Simpulan Hail Reviu Capaian Output</t>
  </si>
  <si>
    <t>Simpulan</t>
  </si>
  <si>
    <t>CEKLIS KELENGKAPAN DOKUMEN REVIU PENYERAPAN DANA DAN CAPAIAN OUTPUT</t>
  </si>
  <si>
    <t>Provisional Hand Over (PHO)/ Final Hand Over (FHO);</t>
  </si>
  <si>
    <t>C</t>
  </si>
  <si>
    <t xml:space="preserve">Dokumen Lainnya  </t>
  </si>
  <si>
    <t>DOKUMEN LAINNYA (TAMBAHAN)</t>
  </si>
  <si>
    <t>Foto dengan Titik Koordinat</t>
  </si>
  <si>
    <t>NILAI RENCANA KEBUTUHAN DANA UNTUK PENYELESAIAN KEGIATAN DENGAN CAPAIAN OUTPUT 100% DALAM APLIKASI OMSPAN</t>
  </si>
  <si>
    <t>NILAI NRPK (Rp)</t>
  </si>
  <si>
    <t xml:space="preserve">Nilai Kontrak SPK
/ Swakelola (Rp)
</t>
  </si>
  <si>
    <t>Keterangan Kolom 7 :</t>
  </si>
  <si>
    <t>Dilaksanakan Sesuai Kontrak Awal</t>
  </si>
  <si>
    <t>Dilaksanakan sesuai kontrak awal</t>
  </si>
  <si>
    <t>Dilaksanakan dengan adendum kontrak naik</t>
  </si>
  <si>
    <t>Dilaksanakan dengan adendum kontrak turun</t>
  </si>
  <si>
    <t>Tidak dilaksanakan</t>
  </si>
  <si>
    <t>Hasil Reviu (Rp.)</t>
  </si>
  <si>
    <t xml:space="preserve">Koordinat Pada rencana/Omspan </t>
  </si>
  <si>
    <t>Koordinat pada Foto realisasi</t>
  </si>
  <si>
    <t>FOTO DENGAN TITIK KOORDINAT</t>
  </si>
  <si>
    <t>Bukti Foto (boleh di lembar lain)/ Bentuk lain</t>
  </si>
  <si>
    <t>m</t>
  </si>
  <si>
    <t>Catatan Hasil Reviu</t>
  </si>
  <si>
    <t>keterangan Lainnya</t>
  </si>
  <si>
    <t>Status Nilai Rencana Penyelesaian Kegiatan  (NRPK)</t>
  </si>
  <si>
    <t>Lengkap/Tidak</t>
  </si>
  <si>
    <t>REKAPITULASI PEMBAYARAN KEGIATAN FISIK PER KONTRAK/SPK PER SUB BIDANG</t>
  </si>
  <si>
    <t>OPD pelaksana</t>
  </si>
  <si>
    <t>REKAPITULASI RENCANA PENYELESAIAN KEGIATAN PER KONTRAK/SPK PER SUB BIDANG</t>
  </si>
  <si>
    <t xml:space="preserve">Tanggal Lelang/ Kontrak </t>
  </si>
  <si>
    <t>D</t>
  </si>
  <si>
    <r>
      <t xml:space="preserve">PENGHITUNGAN CAPAIAN KELUARAN </t>
    </r>
    <r>
      <rPr>
        <b/>
        <i/>
        <sz val="12"/>
        <color indexed="8"/>
        <rFont val="Bookman Old Style"/>
        <family val="1"/>
      </rPr>
      <t>(OUTPUT)</t>
    </r>
  </si>
  <si>
    <t>Sub Bidang ………………….Bidang...................</t>
  </si>
  <si>
    <t>TAHUN ANGGARAN 2020</t>
  </si>
  <si>
    <t>Prosedur/Tahapan Pengadaan</t>
  </si>
  <si>
    <t>OPD….. TAHAP ........ TAHUN …..</t>
  </si>
  <si>
    <t>Kemajuan Pelaksanaan Kegiatan (laporan kegiatan PA/PPTK)</t>
  </si>
  <si>
    <t>....derajat....menit...detik....</t>
  </si>
  <si>
    <t>No BAHP/FHO/PHO</t>
  </si>
  <si>
    <t>Persentase capaian Output</t>
  </si>
  <si>
    <t>mulai : 06/07/2018</t>
  </si>
  <si>
    <t>Selasai : …..</t>
  </si>
  <si>
    <t>HPS dan pendukung HPS</t>
  </si>
  <si>
    <t>Perencanaan</t>
  </si>
  <si>
    <t>Identifikasi kebutuhan</t>
  </si>
  <si>
    <t>Rencana Pengadaan</t>
  </si>
  <si>
    <t>Persiapan Pengadaan barang</t>
  </si>
  <si>
    <t>Keberdaan RKA</t>
  </si>
  <si>
    <t>KAK/ Spesifikasi teknis</t>
  </si>
  <si>
    <t>Penetapan HPS</t>
  </si>
  <si>
    <t>Penetapan rancangan Kontrak</t>
  </si>
  <si>
    <t>Penetapan uang muka dan jaminan</t>
  </si>
  <si>
    <t>Persiapan pemilihan</t>
  </si>
  <si>
    <t>Permintaan pemilihan dari PPK</t>
  </si>
  <si>
    <t>Dokumen pemilihan</t>
  </si>
  <si>
    <t>Proses pemilihan</t>
  </si>
  <si>
    <t>Pengumuman tender</t>
  </si>
  <si>
    <t>pendaftaran dan pengunduhan dokumen</t>
  </si>
  <si>
    <t>Pemberian penjelasan</t>
  </si>
  <si>
    <t>Penyampaian dokumen penawaran</t>
  </si>
  <si>
    <t>Pembukaan Penawaran administrasi,teknis, harga dan dokumen kualifikasi</t>
  </si>
  <si>
    <t>Evaluasi penawaran administrasi,teknis, harga dan kualifikasi</t>
  </si>
  <si>
    <t>Pembuktian kualifikasi  (jika dibutuhkan)</t>
  </si>
  <si>
    <t>Klarifikasi dan dan negosisasi (jika dibutuhkan)</t>
  </si>
  <si>
    <t>Penetapan dan pengumuman pemenang</t>
  </si>
  <si>
    <t>E</t>
  </si>
  <si>
    <t>Pelaksanaan Kontrak</t>
  </si>
  <si>
    <t>Penetapan SPPBJ</t>
  </si>
  <si>
    <t>Penandatangaan kontrak</t>
  </si>
  <si>
    <t>Penyerahan lokasi kerja (jika dibutuhkan)</t>
  </si>
  <si>
    <t>SPMK</t>
  </si>
  <si>
    <t>Addendum'</t>
  </si>
  <si>
    <t>Laporan Pengawas/ lainnya</t>
  </si>
  <si>
    <t>Keterangan/ catatan/ Dokumentasi</t>
  </si>
  <si>
    <t xml:space="preserve">BA Pemeriksaan Panitia Penerima Barang (tim teknis) dan atau PPK
/PHO/ FHO/Lap Fasilitator Keg Swakelola *)
</t>
  </si>
  <si>
    <t>tahap  ….</t>
  </si>
  <si>
    <t>tahap …</t>
  </si>
  <si>
    <t>Tahap 1</t>
  </si>
  <si>
    <t>Tahap 2</t>
  </si>
  <si>
    <t>Tahap 3</t>
  </si>
  <si>
    <t>Realisasi</t>
  </si>
  <si>
    <t>Rincian BAHP</t>
  </si>
  <si>
    <t>reviu kelengkapan dokumen SPJ (Sampling secara memadai minimal 5) yakni untuk :</t>
  </si>
  <si>
    <t>reviu prosedur pengadaan (Sampling secara memadai 5 ) yakni untuk :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</si>
</sst>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dd\-mm\-yyyy"/>
    <numFmt numFmtId="173" formatCode="dd/m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ookman Old Style"/>
      <family val="1"/>
    </font>
    <font>
      <b/>
      <sz val="14"/>
      <name val="Bookman Old Style"/>
      <family val="1"/>
    </font>
    <font>
      <b/>
      <sz val="18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b/>
      <sz val="24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4"/>
      <name val="Bookman Old Style"/>
      <family val="1"/>
    </font>
    <font>
      <b/>
      <sz val="20"/>
      <name val="Bookman Old Style"/>
      <family val="1"/>
    </font>
    <font>
      <b/>
      <sz val="8"/>
      <name val="Bookman Old Style"/>
      <family val="1"/>
    </font>
    <font>
      <i/>
      <sz val="10"/>
      <color indexed="8"/>
      <name val="Bookman Old Style"/>
      <family val="1"/>
    </font>
    <font>
      <b/>
      <sz val="30"/>
      <name val="Bookman Old Style"/>
      <family val="1"/>
    </font>
    <font>
      <b/>
      <i/>
      <sz val="12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10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Bookman Old Style"/>
      <family val="1"/>
    </font>
    <font>
      <b/>
      <sz val="24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rgb="FFFF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24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5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1" fontId="2" fillId="33" borderId="10" xfId="59" applyNumberFormat="1" applyFont="1" applyFill="1" applyBorder="1" applyAlignment="1">
      <alignment horizontal="center" vertical="top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173" fontId="8" fillId="33" borderId="10" xfId="56" applyNumberFormat="1" applyFont="1" applyFill="1" applyBorder="1" applyAlignment="1">
      <alignment horizontal="center" vertical="top" wrapText="1"/>
      <protection/>
    </xf>
    <xf numFmtId="41" fontId="2" fillId="33" borderId="11" xfId="43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9" fontId="6" fillId="0" borderId="10" xfId="59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Alignment="1">
      <alignment horizontal="left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169" fontId="10" fillId="0" borderId="10" xfId="56" applyNumberFormat="1" applyFont="1" applyBorder="1" applyAlignment="1">
      <alignment horizontal="left" vertical="top" wrapText="1"/>
      <protection/>
    </xf>
    <xf numFmtId="0" fontId="10" fillId="0" borderId="10" xfId="56" applyFont="1" applyFill="1" applyBorder="1" applyAlignment="1">
      <alignment horizontal="left" vertical="top" wrapText="1"/>
      <protection/>
    </xf>
    <xf numFmtId="173" fontId="10" fillId="0" borderId="10" xfId="56" applyNumberFormat="1" applyFont="1" applyBorder="1" applyAlignment="1">
      <alignment horizontal="center" vertical="top" wrapText="1"/>
      <protection/>
    </xf>
    <xf numFmtId="169" fontId="10" fillId="0" borderId="10" xfId="44" applyFont="1" applyBorder="1" applyAlignment="1">
      <alignment horizontal="left" vertical="top" wrapText="1"/>
    </xf>
    <xf numFmtId="0" fontId="10" fillId="0" borderId="10" xfId="0" applyFont="1" applyBorder="1" applyAlignment="1">
      <alignment vertical="top"/>
    </xf>
    <xf numFmtId="171" fontId="10" fillId="0" borderId="10" xfId="42" applyFont="1" applyBorder="1" applyAlignment="1">
      <alignment vertical="top"/>
    </xf>
    <xf numFmtId="0" fontId="10" fillId="0" borderId="10" xfId="56" applyFont="1" applyBorder="1" applyAlignment="1">
      <alignment horizontal="left" vertical="top" wrapText="1"/>
      <protection/>
    </xf>
    <xf numFmtId="0" fontId="10" fillId="0" borderId="10" xfId="0" applyFont="1" applyBorder="1" applyAlignment="1">
      <alignment horizontal="center" vertical="top"/>
    </xf>
    <xf numFmtId="173" fontId="10" fillId="0" borderId="10" xfId="0" applyNumberFormat="1" applyFont="1" applyBorder="1" applyAlignment="1">
      <alignment horizontal="center" vertical="top"/>
    </xf>
    <xf numFmtId="1" fontId="10" fillId="0" borderId="10" xfId="59" applyNumberFormat="1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173" fontId="11" fillId="0" borderId="10" xfId="56" applyNumberFormat="1" applyFont="1" applyBorder="1" applyAlignment="1">
      <alignment horizontal="center" vertical="top" wrapText="1"/>
      <protection/>
    </xf>
    <xf numFmtId="41" fontId="11" fillId="0" borderId="10" xfId="43" applyFont="1" applyBorder="1" applyAlignment="1">
      <alignment vertical="top"/>
    </xf>
    <xf numFmtId="0" fontId="11" fillId="33" borderId="11" xfId="56" applyFont="1" applyFill="1" applyBorder="1" applyAlignment="1">
      <alignment vertical="top" wrapText="1"/>
      <protection/>
    </xf>
    <xf numFmtId="0" fontId="11" fillId="33" borderId="14" xfId="56" applyFont="1" applyFill="1" applyBorder="1" applyAlignment="1">
      <alignment vertical="top" wrapText="1"/>
      <protection/>
    </xf>
    <xf numFmtId="173" fontId="11" fillId="33" borderId="10" xfId="56" applyNumberFormat="1" applyFont="1" applyFill="1" applyBorder="1" applyAlignment="1">
      <alignment horizontal="center" vertical="top" wrapText="1"/>
      <protection/>
    </xf>
    <xf numFmtId="169" fontId="10" fillId="33" borderId="10" xfId="44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169" fontId="11" fillId="0" borderId="10" xfId="0" applyNumberFormat="1" applyFont="1" applyBorder="1" applyAlignment="1">
      <alignment vertical="center"/>
    </xf>
    <xf numFmtId="169" fontId="11" fillId="33" borderId="10" xfId="0" applyNumberFormat="1" applyFont="1" applyFill="1" applyBorder="1" applyAlignment="1">
      <alignment vertical="center"/>
    </xf>
    <xf numFmtId="169" fontId="11" fillId="0" borderId="10" xfId="0" applyNumberFormat="1" applyFont="1" applyBorder="1" applyAlignment="1">
      <alignment vertical="center" wrapText="1"/>
    </xf>
    <xf numFmtId="41" fontId="11" fillId="33" borderId="10" xfId="43" applyFont="1" applyFill="1" applyBorder="1" applyAlignment="1">
      <alignment vertical="top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41" fontId="11" fillId="0" borderId="10" xfId="43" applyFont="1" applyBorder="1" applyAlignment="1">
      <alignment vertical="top" wrapText="1"/>
    </xf>
    <xf numFmtId="0" fontId="11" fillId="0" borderId="15" xfId="0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 wrapText="1"/>
    </xf>
    <xf numFmtId="10" fontId="11" fillId="0" borderId="10" xfId="59" applyNumberFormat="1" applyFont="1" applyBorder="1" applyAlignment="1">
      <alignment horizontal="center" vertical="top"/>
    </xf>
    <xf numFmtId="169" fontId="7" fillId="0" borderId="10" xfId="0" applyNumberFormat="1" applyFont="1" applyBorder="1" applyAlignment="1">
      <alignment vertical="top"/>
    </xf>
    <xf numFmtId="169" fontId="11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vertical="top"/>
    </xf>
    <xf numFmtId="9" fontId="2" fillId="0" borderId="10" xfId="59" applyFont="1" applyBorder="1" applyAlignment="1">
      <alignment horizontal="center" vertical="top"/>
    </xf>
    <xf numFmtId="10" fontId="2" fillId="0" borderId="10" xfId="59" applyNumberFormat="1" applyFont="1" applyBorder="1" applyAlignment="1">
      <alignment horizontal="center" vertical="top"/>
    </xf>
    <xf numFmtId="10" fontId="2" fillId="0" borderId="11" xfId="59" applyNumberFormat="1" applyFont="1" applyBorder="1" applyAlignment="1">
      <alignment horizontal="center" vertical="top"/>
    </xf>
    <xf numFmtId="169" fontId="6" fillId="0" borderId="11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9" fontId="6" fillId="0" borderId="11" xfId="59" applyFont="1" applyBorder="1" applyAlignment="1">
      <alignment/>
    </xf>
    <xf numFmtId="169" fontId="2" fillId="0" borderId="10" xfId="59" applyNumberFormat="1" applyFont="1" applyBorder="1" applyAlignment="1">
      <alignment horizontal="center" vertical="top"/>
    </xf>
    <xf numFmtId="169" fontId="2" fillId="0" borderId="11" xfId="59" applyNumberFormat="1" applyFont="1" applyBorder="1" applyAlignment="1">
      <alignment horizontal="center" vertical="top"/>
    </xf>
    <xf numFmtId="9" fontId="6" fillId="0" borderId="11" xfId="59" applyFont="1" applyBorder="1" applyAlignment="1">
      <alignment horizontal="center"/>
    </xf>
    <xf numFmtId="0" fontId="5" fillId="0" borderId="15" xfId="56" applyFont="1" applyBorder="1" applyAlignment="1">
      <alignment horizontal="center" vertical="top"/>
      <protection/>
    </xf>
    <xf numFmtId="0" fontId="5" fillId="0" borderId="16" xfId="56" applyFont="1" applyFill="1" applyBorder="1" applyAlignment="1">
      <alignment horizontal="center" vertical="top"/>
      <protection/>
    </xf>
    <xf numFmtId="0" fontId="5" fillId="0" borderId="16" xfId="56" applyFont="1" applyBorder="1" applyAlignment="1">
      <alignment horizontal="center" vertical="top"/>
      <protection/>
    </xf>
    <xf numFmtId="0" fontId="5" fillId="0" borderId="11" xfId="56" applyFont="1" applyBorder="1" applyAlignment="1">
      <alignment horizontal="left" vertical="top"/>
      <protection/>
    </xf>
    <xf numFmtId="0" fontId="3" fillId="0" borderId="13" xfId="56" applyFont="1" applyBorder="1" applyAlignment="1">
      <alignment horizontal="left" vertical="top"/>
      <protection/>
    </xf>
    <xf numFmtId="0" fontId="5" fillId="0" borderId="13" xfId="56" applyFont="1" applyFill="1" applyBorder="1" applyAlignment="1">
      <alignment horizontal="left" vertical="top"/>
      <protection/>
    </xf>
    <xf numFmtId="0" fontId="5" fillId="0" borderId="13" xfId="56" applyFont="1" applyBorder="1" applyAlignment="1">
      <alignment horizontal="left" vertical="top"/>
      <protection/>
    </xf>
    <xf numFmtId="0" fontId="5" fillId="0" borderId="13" xfId="56" applyFont="1" applyBorder="1" applyAlignment="1">
      <alignment horizontal="center" vertical="top"/>
      <protection/>
    </xf>
    <xf numFmtId="0" fontId="5" fillId="0" borderId="14" xfId="56" applyFont="1" applyBorder="1" applyAlignment="1">
      <alignment horizontal="left" vertical="top"/>
      <protection/>
    </xf>
    <xf numFmtId="0" fontId="8" fillId="0" borderId="17" xfId="56" applyFont="1" applyBorder="1" applyAlignment="1">
      <alignment horizontal="center" vertical="top"/>
      <protection/>
    </xf>
    <xf numFmtId="0" fontId="8" fillId="0" borderId="17" xfId="56" applyFont="1" applyBorder="1" applyAlignment="1">
      <alignment horizontal="left" vertical="top" wrapText="1"/>
      <protection/>
    </xf>
    <xf numFmtId="0" fontId="8" fillId="0" borderId="17" xfId="56" applyNumberFormat="1" applyFont="1" applyBorder="1" applyAlignment="1">
      <alignment horizontal="center" vertical="top" wrapText="1"/>
      <protection/>
    </xf>
    <xf numFmtId="169" fontId="8" fillId="0" borderId="17" xfId="56" applyNumberFormat="1" applyFont="1" applyBorder="1" applyAlignment="1">
      <alignment horizontal="left" vertical="top" wrapText="1"/>
      <protection/>
    </xf>
    <xf numFmtId="0" fontId="8" fillId="0" borderId="17" xfId="56" applyFont="1" applyBorder="1" applyAlignment="1">
      <alignment horizontal="center" vertical="top" wrapText="1"/>
      <protection/>
    </xf>
    <xf numFmtId="0" fontId="8" fillId="34" borderId="17" xfId="56" applyFont="1" applyFill="1" applyBorder="1" applyAlignment="1">
      <alignment horizontal="left" vertical="top" wrapText="1"/>
      <protection/>
    </xf>
    <xf numFmtId="172" fontId="8" fillId="0" borderId="17" xfId="56" applyNumberFormat="1" applyFont="1" applyBorder="1" applyAlignment="1">
      <alignment horizontal="center" vertical="top" wrapText="1"/>
      <protection/>
    </xf>
    <xf numFmtId="9" fontId="8" fillId="0" borderId="17" xfId="56" applyNumberFormat="1" applyFont="1" applyBorder="1" applyAlignment="1">
      <alignment horizontal="center" vertical="top" wrapText="1"/>
      <protection/>
    </xf>
    <xf numFmtId="169" fontId="8" fillId="0" borderId="17" xfId="44" applyFont="1" applyBorder="1" applyAlignment="1">
      <alignment horizontal="left" vertical="top" wrapText="1"/>
    </xf>
    <xf numFmtId="0" fontId="5" fillId="35" borderId="18" xfId="56" applyFont="1" applyFill="1" applyBorder="1" applyAlignment="1">
      <alignment horizontal="center" vertical="top"/>
      <protection/>
    </xf>
    <xf numFmtId="0" fontId="5" fillId="35" borderId="19" xfId="56" applyFont="1" applyFill="1" applyBorder="1" applyAlignment="1">
      <alignment horizontal="center" vertical="top"/>
      <protection/>
    </xf>
    <xf numFmtId="169" fontId="5" fillId="35" borderId="18" xfId="56" applyNumberFormat="1" applyFont="1" applyFill="1" applyBorder="1" applyAlignment="1">
      <alignment horizontal="left" vertical="top"/>
      <protection/>
    </xf>
    <xf numFmtId="0" fontId="5" fillId="35" borderId="18" xfId="56" applyFont="1" applyFill="1" applyBorder="1" applyAlignment="1">
      <alignment horizontal="left" vertical="top"/>
      <protection/>
    </xf>
    <xf numFmtId="0" fontId="5" fillId="6" borderId="20" xfId="56" applyFont="1" applyFill="1" applyBorder="1" applyAlignment="1">
      <alignment horizontal="center" vertical="top"/>
      <protection/>
    </xf>
    <xf numFmtId="169" fontId="5" fillId="6" borderId="21" xfId="56" applyNumberFormat="1" applyFont="1" applyFill="1" applyBorder="1" applyAlignment="1">
      <alignment horizontal="left" vertical="top"/>
      <protection/>
    </xf>
    <xf numFmtId="0" fontId="5" fillId="6" borderId="21" xfId="56" applyFont="1" applyFill="1" applyBorder="1" applyAlignment="1">
      <alignment horizontal="center" vertical="top"/>
      <protection/>
    </xf>
    <xf numFmtId="0" fontId="5" fillId="6" borderId="21" xfId="56" applyFont="1" applyFill="1" applyBorder="1" applyAlignment="1">
      <alignment horizontal="left" vertical="top"/>
      <protection/>
    </xf>
    <xf numFmtId="41" fontId="5" fillId="35" borderId="19" xfId="43" applyFont="1" applyFill="1" applyBorder="1" applyAlignment="1">
      <alignment horizontal="center" vertical="top"/>
    </xf>
    <xf numFmtId="41" fontId="5" fillId="35" borderId="18" xfId="43" applyFont="1" applyFill="1" applyBorder="1" applyAlignment="1">
      <alignment horizontal="center" vertical="top"/>
    </xf>
    <xf numFmtId="41" fontId="5" fillId="35" borderId="18" xfId="43" applyFont="1" applyFill="1" applyBorder="1" applyAlignment="1">
      <alignment horizontal="left" vertical="top"/>
    </xf>
    <xf numFmtId="41" fontId="5" fillId="6" borderId="21" xfId="43" applyFont="1" applyFill="1" applyBorder="1" applyAlignment="1">
      <alignment horizontal="left" vertical="top"/>
    </xf>
    <xf numFmtId="41" fontId="5" fillId="6" borderId="21" xfId="43" applyFont="1" applyFill="1" applyBorder="1" applyAlignment="1">
      <alignment horizontal="center" vertical="top"/>
    </xf>
    <xf numFmtId="0" fontId="8" fillId="0" borderId="0" xfId="56" applyFont="1" applyAlignment="1">
      <alignment vertical="center"/>
      <protection/>
    </xf>
    <xf numFmtId="0" fontId="8" fillId="0" borderId="0" xfId="56" applyFont="1" applyAlignment="1">
      <alignment horizontal="left" vertical="center"/>
      <protection/>
    </xf>
    <xf numFmtId="0" fontId="8" fillId="0" borderId="0" xfId="56" applyFont="1" applyAlignment="1">
      <alignment horizontal="center" vertical="center"/>
      <protection/>
    </xf>
    <xf numFmtId="0" fontId="8" fillId="0" borderId="0" xfId="56" applyFont="1" applyAlignment="1">
      <alignment horizontal="left" vertical="center" inden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6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top" wrapText="1"/>
    </xf>
    <xf numFmtId="169" fontId="15" fillId="33" borderId="10" xfId="56" applyNumberFormat="1" applyFont="1" applyFill="1" applyBorder="1" applyAlignment="1">
      <alignment horizontal="left" vertical="top" wrapText="1"/>
      <protection/>
    </xf>
    <xf numFmtId="0" fontId="15" fillId="33" borderId="10" xfId="56" applyFont="1" applyFill="1" applyBorder="1" applyAlignment="1">
      <alignment horizontal="left" vertical="top" wrapText="1"/>
      <protection/>
    </xf>
    <xf numFmtId="173" fontId="15" fillId="33" borderId="10" xfId="56" applyNumberFormat="1" applyFont="1" applyFill="1" applyBorder="1" applyAlignment="1">
      <alignment horizontal="center" vertical="top" wrapText="1"/>
      <protection/>
    </xf>
    <xf numFmtId="169" fontId="15" fillId="33" borderId="10" xfId="42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173" fontId="2" fillId="0" borderId="0" xfId="0" applyNumberFormat="1" applyFont="1" applyAlignment="1">
      <alignment/>
    </xf>
    <xf numFmtId="10" fontId="11" fillId="0" borderId="11" xfId="59" applyNumberFormat="1" applyFont="1" applyBorder="1" applyAlignment="1">
      <alignment horizontal="center" vertical="top"/>
    </xf>
    <xf numFmtId="2" fontId="60" fillId="0" borderId="0" xfId="0" applyNumberFormat="1" applyFont="1" applyAlignment="1">
      <alignment horizontal="center"/>
    </xf>
    <xf numFmtId="169" fontId="65" fillId="33" borderId="0" xfId="0" applyNumberFormat="1" applyFont="1" applyFill="1" applyAlignment="1">
      <alignment/>
    </xf>
    <xf numFmtId="10" fontId="6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9" fontId="8" fillId="0" borderId="10" xfId="59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9" fontId="2" fillId="0" borderId="12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2" fillId="36" borderId="10" xfId="59" applyFont="1" applyFill="1" applyBorder="1" applyAlignment="1">
      <alignment horizontal="center" vertical="top"/>
    </xf>
    <xf numFmtId="10" fontId="2" fillId="36" borderId="10" xfId="59" applyNumberFormat="1" applyFont="1" applyFill="1" applyBorder="1" applyAlignment="1">
      <alignment horizontal="center" vertical="top"/>
    </xf>
    <xf numFmtId="9" fontId="2" fillId="37" borderId="10" xfId="59" applyFont="1" applyFill="1" applyBorder="1" applyAlignment="1">
      <alignment horizontal="center" vertical="top"/>
    </xf>
    <xf numFmtId="10" fontId="2" fillId="37" borderId="10" xfId="59" applyNumberFormat="1" applyFont="1" applyFill="1" applyBorder="1" applyAlignment="1">
      <alignment horizontal="center" vertical="top"/>
    </xf>
    <xf numFmtId="0" fontId="60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vertical="top"/>
    </xf>
    <xf numFmtId="0" fontId="2" fillId="0" borderId="14" xfId="0" applyFont="1" applyBorder="1" applyAlignment="1">
      <alignment vertical="top"/>
    </xf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/>
    </xf>
    <xf numFmtId="0" fontId="64" fillId="0" borderId="1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4" fillId="33" borderId="14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center" vertical="center"/>
    </xf>
    <xf numFmtId="0" fontId="63" fillId="16" borderId="10" xfId="0" applyFont="1" applyFill="1" applyBorder="1" applyAlignment="1">
      <alignment wrapText="1"/>
    </xf>
    <xf numFmtId="0" fontId="62" fillId="16" borderId="10" xfId="0" applyFont="1" applyFill="1" applyBorder="1" applyAlignment="1">
      <alignment/>
    </xf>
    <xf numFmtId="0" fontId="63" fillId="16" borderId="10" xfId="0" applyFont="1" applyFill="1" applyBorder="1" applyAlignment="1">
      <alignment/>
    </xf>
    <xf numFmtId="0" fontId="60" fillId="8" borderId="10" xfId="0" applyFont="1" applyFill="1" applyBorder="1" applyAlignment="1">
      <alignment horizontal="center" vertical="center"/>
    </xf>
    <xf numFmtId="0" fontId="62" fillId="8" borderId="10" xfId="0" applyFont="1" applyFill="1" applyBorder="1" applyAlignment="1">
      <alignment wrapText="1"/>
    </xf>
    <xf numFmtId="0" fontId="62" fillId="8" borderId="10" xfId="0" applyFont="1" applyFill="1" applyBorder="1" applyAlignment="1">
      <alignment/>
    </xf>
    <xf numFmtId="0" fontId="65" fillId="8" borderId="10" xfId="0" applyFont="1" applyFill="1" applyBorder="1" applyAlignment="1">
      <alignment horizontal="center" vertical="center"/>
    </xf>
    <xf numFmtId="0" fontId="63" fillId="8" borderId="10" xfId="0" applyFont="1" applyFill="1" applyBorder="1" applyAlignment="1">
      <alignment wrapText="1"/>
    </xf>
    <xf numFmtId="0" fontId="63" fillId="8" borderId="10" xfId="0" applyFont="1" applyFill="1" applyBorder="1" applyAlignment="1">
      <alignment/>
    </xf>
    <xf numFmtId="0" fontId="11" fillId="0" borderId="13" xfId="0" applyFont="1" applyBorder="1" applyAlignment="1">
      <alignment horizontal="center" vertical="top"/>
    </xf>
    <xf numFmtId="0" fontId="6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5" fillId="0" borderId="10" xfId="0" applyFont="1" applyBorder="1" applyAlignment="1">
      <alignment horizontal="right" vertical="top"/>
    </xf>
    <xf numFmtId="0" fontId="15" fillId="0" borderId="10" xfId="0" applyFont="1" applyBorder="1" applyAlignment="1">
      <alignment/>
    </xf>
    <xf numFmtId="0" fontId="6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wrapText="1"/>
    </xf>
    <xf numFmtId="0" fontId="5" fillId="0" borderId="0" xfId="56" applyFont="1" applyAlignment="1">
      <alignment vertical="top"/>
      <protection/>
    </xf>
    <xf numFmtId="0" fontId="5" fillId="0" borderId="0" xfId="56" applyFont="1" applyAlignment="1">
      <alignment vertical="center"/>
      <protection/>
    </xf>
    <xf numFmtId="0" fontId="8" fillId="0" borderId="0" xfId="56" applyFont="1" applyAlignment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64" fillId="33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33" borderId="10" xfId="0" applyFont="1" applyFill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73" fontId="10" fillId="0" borderId="11" xfId="0" applyNumberFormat="1" applyFont="1" applyBorder="1" applyAlignment="1">
      <alignment horizontal="center" vertical="top"/>
    </xf>
    <xf numFmtId="173" fontId="10" fillId="0" borderId="14" xfId="0" applyNumberFormat="1" applyFont="1" applyBorder="1" applyAlignment="1">
      <alignment horizontal="center" vertical="top"/>
    </xf>
    <xf numFmtId="173" fontId="10" fillId="0" borderId="10" xfId="0" applyNumberFormat="1" applyFont="1" applyBorder="1" applyAlignment="1">
      <alignment horizontal="center" vertical="top"/>
    </xf>
    <xf numFmtId="169" fontId="15" fillId="33" borderId="10" xfId="0" applyNumberFormat="1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169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173" fontId="2" fillId="33" borderId="11" xfId="0" applyNumberFormat="1" applyFont="1" applyFill="1" applyBorder="1" applyAlignment="1">
      <alignment horizontal="center" vertical="top"/>
    </xf>
    <xf numFmtId="173" fontId="2" fillId="33" borderId="14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33" borderId="11" xfId="56" applyFont="1" applyFill="1" applyBorder="1" applyAlignment="1">
      <alignment vertical="top" wrapText="1"/>
      <protection/>
    </xf>
    <xf numFmtId="0" fontId="8" fillId="33" borderId="14" xfId="56" applyFont="1" applyFill="1" applyBorder="1" applyAlignment="1">
      <alignment vertical="top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10" xfId="56" applyFont="1" applyFill="1" applyBorder="1" applyAlignment="1">
      <alignment vertical="top" wrapText="1"/>
      <protection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1" fillId="33" borderId="11" xfId="56" applyFont="1" applyFill="1" applyBorder="1" applyAlignment="1">
      <alignment horizontal="center" vertical="top" wrapText="1"/>
      <protection/>
    </xf>
    <xf numFmtId="0" fontId="11" fillId="33" borderId="14" xfId="56" applyFont="1" applyFill="1" applyBorder="1" applyAlignment="1">
      <alignment horizontal="center" vertical="top" wrapText="1"/>
      <protection/>
    </xf>
    <xf numFmtId="0" fontId="11" fillId="0" borderId="10" xfId="56" applyFont="1" applyFill="1" applyBorder="1" applyAlignment="1">
      <alignment horizontal="left" vertical="top" wrapText="1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11" fillId="0" borderId="2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9" fontId="11" fillId="0" borderId="11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69" fontId="2" fillId="0" borderId="15" xfId="0" applyNumberFormat="1" applyFont="1" applyBorder="1" applyAlignment="1">
      <alignment horizontal="center" vertical="center"/>
    </xf>
    <xf numFmtId="169" fontId="2" fillId="0" borderId="16" xfId="0" applyNumberFormat="1" applyFont="1" applyBorder="1" applyAlignment="1">
      <alignment horizontal="center" vertical="center"/>
    </xf>
    <xf numFmtId="169" fontId="2" fillId="0" borderId="21" xfId="0" applyNumberFormat="1" applyFont="1" applyBorder="1" applyAlignment="1">
      <alignment horizontal="center" vertical="center"/>
    </xf>
    <xf numFmtId="169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9" fontId="8" fillId="37" borderId="10" xfId="59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3" fillId="6" borderId="26" xfId="56" applyFont="1" applyFill="1" applyBorder="1" applyAlignment="1">
      <alignment horizontal="center" vertical="top" wrapText="1"/>
      <protection/>
    </xf>
    <xf numFmtId="0" fontId="3" fillId="6" borderId="27" xfId="56" applyFont="1" applyFill="1" applyBorder="1" applyAlignment="1">
      <alignment horizontal="center" vertical="top" wrapText="1"/>
      <protection/>
    </xf>
    <xf numFmtId="0" fontId="5" fillId="0" borderId="15" xfId="56" applyFont="1" applyBorder="1" applyAlignment="1">
      <alignment horizontal="center" vertical="top"/>
      <protection/>
    </xf>
    <xf numFmtId="0" fontId="5" fillId="0" borderId="16" xfId="56" applyFont="1" applyBorder="1" applyAlignment="1">
      <alignment horizontal="center" vertical="top"/>
      <protection/>
    </xf>
    <xf numFmtId="0" fontId="5" fillId="0" borderId="21" xfId="56" applyFont="1" applyBorder="1" applyAlignment="1">
      <alignment horizontal="center" vertical="top"/>
      <protection/>
    </xf>
    <xf numFmtId="0" fontId="5" fillId="0" borderId="11" xfId="56" applyFont="1" applyFill="1" applyBorder="1" applyAlignment="1">
      <alignment horizontal="center" vertical="top"/>
      <protection/>
    </xf>
    <xf numFmtId="0" fontId="5" fillId="0" borderId="14" xfId="56" applyFont="1" applyFill="1" applyBorder="1" applyAlignment="1">
      <alignment horizontal="center" vertical="top"/>
      <protection/>
    </xf>
    <xf numFmtId="0" fontId="5" fillId="0" borderId="15" xfId="56" applyFont="1" applyFill="1" applyBorder="1" applyAlignment="1">
      <alignment horizontal="center" vertical="top" wrapText="1"/>
      <protection/>
    </xf>
    <xf numFmtId="0" fontId="5" fillId="0" borderId="16" xfId="56" applyFont="1" applyFill="1" applyBorder="1" applyAlignment="1">
      <alignment horizontal="center" vertical="top" wrapText="1"/>
      <protection/>
    </xf>
    <xf numFmtId="0" fontId="5" fillId="0" borderId="21" xfId="56" applyFont="1" applyFill="1" applyBorder="1" applyAlignment="1">
      <alignment horizontal="center" vertical="top" wrapText="1"/>
      <protection/>
    </xf>
    <xf numFmtId="0" fontId="5" fillId="0" borderId="13" xfId="56" applyFont="1" applyFill="1" applyBorder="1" applyAlignment="1">
      <alignment horizontal="center" vertical="top"/>
      <protection/>
    </xf>
    <xf numFmtId="0" fontId="5" fillId="0" borderId="11" xfId="56" applyFont="1" applyBorder="1" applyAlignment="1">
      <alignment horizontal="center" vertical="top"/>
      <protection/>
    </xf>
    <xf numFmtId="0" fontId="5" fillId="0" borderId="13" xfId="56" applyFont="1" applyBorder="1" applyAlignment="1">
      <alignment horizontal="center" vertical="top"/>
      <protection/>
    </xf>
    <xf numFmtId="0" fontId="5" fillId="0" borderId="14" xfId="56" applyFont="1" applyBorder="1" applyAlignment="1">
      <alignment horizontal="center" vertical="top"/>
      <protection/>
    </xf>
    <xf numFmtId="0" fontId="3" fillId="0" borderId="0" xfId="56" applyFont="1" applyAlignment="1">
      <alignment horizontal="center" vertical="center"/>
      <protection/>
    </xf>
    <xf numFmtId="0" fontId="5" fillId="0" borderId="15" xfId="56" applyFont="1" applyFill="1" applyBorder="1" applyAlignment="1">
      <alignment horizontal="center" vertical="top"/>
      <protection/>
    </xf>
    <xf numFmtId="0" fontId="5" fillId="0" borderId="16" xfId="56" applyFont="1" applyFill="1" applyBorder="1" applyAlignment="1">
      <alignment horizontal="center" vertical="top"/>
      <protection/>
    </xf>
    <xf numFmtId="0" fontId="5" fillId="0" borderId="21" xfId="56" applyFont="1" applyFill="1" applyBorder="1" applyAlignment="1">
      <alignment horizontal="center" vertical="top"/>
      <protection/>
    </xf>
    <xf numFmtId="0" fontId="5" fillId="0" borderId="23" xfId="56" applyFont="1" applyFill="1" applyBorder="1" applyAlignment="1">
      <alignment horizontal="center" vertical="top"/>
      <protection/>
    </xf>
    <xf numFmtId="0" fontId="5" fillId="0" borderId="24" xfId="56" applyFont="1" applyFill="1" applyBorder="1" applyAlignment="1">
      <alignment horizontal="center" vertical="top"/>
      <protection/>
    </xf>
    <xf numFmtId="0" fontId="5" fillId="0" borderId="25" xfId="56" applyFont="1" applyFill="1" applyBorder="1" applyAlignment="1">
      <alignment horizontal="center" vertical="top"/>
      <protection/>
    </xf>
    <xf numFmtId="0" fontId="5" fillId="0" borderId="20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98</xdr:row>
      <xdr:rowOff>19050</xdr:rowOff>
    </xdr:from>
    <xdr:to>
      <xdr:col>1</xdr:col>
      <xdr:colOff>3848100</xdr:colOff>
      <xdr:row>120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5842" t="29687" r="38432"/>
        <a:stretch>
          <a:fillRect/>
        </a:stretch>
      </xdr:blipFill>
      <xdr:spPr>
        <a:xfrm>
          <a:off x="485775" y="20469225"/>
          <a:ext cx="3762375" cy="417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95250</xdr:rowOff>
    </xdr:from>
    <xdr:to>
      <xdr:col>1</xdr:col>
      <xdr:colOff>1028700</xdr:colOff>
      <xdr:row>5</xdr:row>
      <xdr:rowOff>95250</xdr:rowOff>
    </xdr:to>
    <xdr:pic>
      <xdr:nvPicPr>
        <xdr:cNvPr id="2" name="Picture 3" descr="LOGO PEMDA"/>
        <xdr:cNvPicPr preferRelativeResize="1">
          <a:picLocks noChangeAspect="1"/>
        </xdr:cNvPicPr>
      </xdr:nvPicPr>
      <xdr:blipFill>
        <a:blip r:embed="rId2"/>
        <a:srcRect l="17500" r="22500"/>
        <a:stretch>
          <a:fillRect/>
        </a:stretch>
      </xdr:blipFill>
      <xdr:spPr>
        <a:xfrm>
          <a:off x="600075" y="95250"/>
          <a:ext cx="828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152400</xdr:rowOff>
    </xdr:from>
    <xdr:to>
      <xdr:col>5</xdr:col>
      <xdr:colOff>47625</xdr:colOff>
      <xdr:row>5</xdr:row>
      <xdr:rowOff>95250</xdr:rowOff>
    </xdr:to>
    <xdr:pic>
      <xdr:nvPicPr>
        <xdr:cNvPr id="1" name="Picture 3" descr="LOGO PEMDA"/>
        <xdr:cNvPicPr preferRelativeResize="1">
          <a:picLocks noChangeAspect="1"/>
        </xdr:cNvPicPr>
      </xdr:nvPicPr>
      <xdr:blipFill>
        <a:blip r:embed="rId1"/>
        <a:srcRect l="17500" r="22500"/>
        <a:stretch>
          <a:fillRect/>
        </a:stretch>
      </xdr:blipFill>
      <xdr:spPr>
        <a:xfrm>
          <a:off x="3105150" y="152400"/>
          <a:ext cx="800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85725</xdr:rowOff>
    </xdr:from>
    <xdr:to>
      <xdr:col>1</xdr:col>
      <xdr:colOff>866775</xdr:colOff>
      <xdr:row>6</xdr:row>
      <xdr:rowOff>133350</xdr:rowOff>
    </xdr:to>
    <xdr:pic>
      <xdr:nvPicPr>
        <xdr:cNvPr id="1" name="Picture 3" descr="LOGO PEMDA"/>
        <xdr:cNvPicPr preferRelativeResize="1">
          <a:picLocks noChangeAspect="1"/>
        </xdr:cNvPicPr>
      </xdr:nvPicPr>
      <xdr:blipFill>
        <a:blip r:embed="rId1"/>
        <a:srcRect l="17500" r="22500"/>
        <a:stretch>
          <a:fillRect/>
        </a:stretch>
      </xdr:blipFill>
      <xdr:spPr>
        <a:xfrm>
          <a:off x="447675" y="85725"/>
          <a:ext cx="742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0</xdr:row>
      <xdr:rowOff>142875</xdr:rowOff>
    </xdr:from>
    <xdr:to>
      <xdr:col>3</xdr:col>
      <xdr:colOff>438150</xdr:colOff>
      <xdr:row>6</xdr:row>
      <xdr:rowOff>180975</xdr:rowOff>
    </xdr:to>
    <xdr:pic>
      <xdr:nvPicPr>
        <xdr:cNvPr id="1" name="Picture 4" descr="LOGO PEMDA"/>
        <xdr:cNvPicPr preferRelativeResize="1">
          <a:picLocks noChangeAspect="1"/>
        </xdr:cNvPicPr>
      </xdr:nvPicPr>
      <xdr:blipFill>
        <a:blip r:embed="rId1"/>
        <a:srcRect l="17500" r="22500"/>
        <a:stretch>
          <a:fillRect/>
        </a:stretch>
      </xdr:blipFill>
      <xdr:spPr>
        <a:xfrm>
          <a:off x="1952625" y="142875"/>
          <a:ext cx="962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10</xdr:col>
      <xdr:colOff>857250</xdr:colOff>
      <xdr:row>7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0" y="1133475"/>
          <a:ext cx="9620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228600</xdr:colOff>
      <xdr:row>0</xdr:row>
      <xdr:rowOff>9525</xdr:rowOff>
    </xdr:from>
    <xdr:to>
      <xdr:col>1</xdr:col>
      <xdr:colOff>1038225</xdr:colOff>
      <xdr:row>6</xdr:row>
      <xdr:rowOff>66675</xdr:rowOff>
    </xdr:to>
    <xdr:pic>
      <xdr:nvPicPr>
        <xdr:cNvPr id="2" name="Picture 4" descr="LOGO PEMDA"/>
        <xdr:cNvPicPr preferRelativeResize="1">
          <a:picLocks noChangeAspect="1"/>
        </xdr:cNvPicPr>
      </xdr:nvPicPr>
      <xdr:blipFill>
        <a:blip r:embed="rId1"/>
        <a:srcRect l="17500" r="22500"/>
        <a:stretch>
          <a:fillRect/>
        </a:stretch>
      </xdr:blipFill>
      <xdr:spPr>
        <a:xfrm>
          <a:off x="609600" y="9525"/>
          <a:ext cx="809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10</xdr:col>
      <xdr:colOff>857250</xdr:colOff>
      <xdr:row>7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0" y="1133475"/>
          <a:ext cx="10420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228600</xdr:colOff>
      <xdr:row>0</xdr:row>
      <xdr:rowOff>9525</xdr:rowOff>
    </xdr:from>
    <xdr:to>
      <xdr:col>1</xdr:col>
      <xdr:colOff>1038225</xdr:colOff>
      <xdr:row>6</xdr:row>
      <xdr:rowOff>66675</xdr:rowOff>
    </xdr:to>
    <xdr:pic>
      <xdr:nvPicPr>
        <xdr:cNvPr id="2" name="Picture 4" descr="LOGO PEMDA"/>
        <xdr:cNvPicPr preferRelativeResize="1">
          <a:picLocks noChangeAspect="1"/>
        </xdr:cNvPicPr>
      </xdr:nvPicPr>
      <xdr:blipFill>
        <a:blip r:embed="rId1"/>
        <a:srcRect l="17500" r="22500"/>
        <a:stretch>
          <a:fillRect/>
        </a:stretch>
      </xdr:blipFill>
      <xdr:spPr>
        <a:xfrm>
          <a:off x="609600" y="9525"/>
          <a:ext cx="809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180975</xdr:colOff>
      <xdr:row>6</xdr:row>
      <xdr:rowOff>142875</xdr:rowOff>
    </xdr:to>
    <xdr:pic>
      <xdr:nvPicPr>
        <xdr:cNvPr id="1" name="Picture 3" descr="LOGO PEMDA"/>
        <xdr:cNvPicPr preferRelativeResize="1">
          <a:picLocks noChangeAspect="1"/>
        </xdr:cNvPicPr>
      </xdr:nvPicPr>
      <xdr:blipFill>
        <a:blip r:embed="rId1"/>
        <a:srcRect l="17500" r="22500"/>
        <a:stretch>
          <a:fillRect/>
        </a:stretch>
      </xdr:blipFill>
      <xdr:spPr>
        <a:xfrm>
          <a:off x="3076575" y="0"/>
          <a:ext cx="9620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0" y="1476375"/>
          <a:ext cx="169068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561975</xdr:colOff>
      <xdr:row>0</xdr:row>
      <xdr:rowOff>66675</xdr:rowOff>
    </xdr:from>
    <xdr:to>
      <xdr:col>1</xdr:col>
      <xdr:colOff>1485900</xdr:colOff>
      <xdr:row>6</xdr:row>
      <xdr:rowOff>104775</xdr:rowOff>
    </xdr:to>
    <xdr:pic>
      <xdr:nvPicPr>
        <xdr:cNvPr id="2" name="Picture 3" descr="LOGO PEMDA"/>
        <xdr:cNvPicPr preferRelativeResize="1">
          <a:picLocks noChangeAspect="1"/>
        </xdr:cNvPicPr>
      </xdr:nvPicPr>
      <xdr:blipFill>
        <a:blip r:embed="rId1"/>
        <a:srcRect l="17500" r="22500"/>
        <a:stretch>
          <a:fillRect/>
        </a:stretch>
      </xdr:blipFill>
      <xdr:spPr>
        <a:xfrm>
          <a:off x="885825" y="66675"/>
          <a:ext cx="923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NDOWS%2010\Downloads\4KKR%20DAK%20Fisik%20AM%20PENUGASAN%20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 Bayar"/>
      <sheetName val="Rekap Renc Sls"/>
      <sheetName val="Daftar SP2D"/>
      <sheetName val="Capaian Fisik"/>
      <sheetName val="Hasil Reviu"/>
      <sheetName val="Renc dan Realisasi"/>
    </sheetNames>
    <sheetDataSet>
      <sheetData sheetId="0">
        <row r="24">
          <cell r="I24">
            <v>43445</v>
          </cell>
        </row>
        <row r="25">
          <cell r="I25">
            <v>43460</v>
          </cell>
        </row>
        <row r="26">
          <cell r="I26">
            <v>43461</v>
          </cell>
        </row>
        <row r="29">
          <cell r="I29">
            <v>43441</v>
          </cell>
        </row>
        <row r="30">
          <cell r="I30">
            <v>43461</v>
          </cell>
        </row>
        <row r="31">
          <cell r="I31">
            <v>43461</v>
          </cell>
        </row>
      </sheetData>
      <sheetData sheetId="3">
        <row r="26">
          <cell r="F26">
            <v>530682000</v>
          </cell>
        </row>
        <row r="27">
          <cell r="F27">
            <v>448246000</v>
          </cell>
        </row>
      </sheetData>
      <sheetData sheetId="4">
        <row r="27">
          <cell r="C27">
            <v>530682000</v>
          </cell>
          <cell r="E27">
            <v>530682000</v>
          </cell>
        </row>
        <row r="31">
          <cell r="B31" t="str">
            <v>Pembangunan Jaringan Air Bersih Ds. Ranulogong Kec. Randuagung</v>
          </cell>
          <cell r="C31">
            <v>448246000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130" zoomScaleNormal="130" zoomScalePageLayoutView="0" workbookViewId="0" topLeftCell="A1">
      <selection activeCell="B12" sqref="B12"/>
    </sheetView>
  </sheetViews>
  <sheetFormatPr defaultColWidth="9.140625" defaultRowHeight="15"/>
  <cols>
    <col min="1" max="1" width="6.00390625" style="124" customWidth="1"/>
    <col min="2" max="2" width="58.140625" style="0" customWidth="1"/>
    <col min="3" max="5" width="11.00390625" style="0" customWidth="1"/>
    <col min="6" max="6" width="17.7109375" style="0" customWidth="1"/>
    <col min="7" max="7" width="18.8515625" style="0" customWidth="1"/>
  </cols>
  <sheetData>
    <row r="1" spans="2:10" ht="15" customHeight="1">
      <c r="B1" s="247" t="str">
        <f>'2. RPK'!$D$1</f>
        <v>PEMERINTAH KABUPATEN LUMAJANG</v>
      </c>
      <c r="C1" s="247"/>
      <c r="D1" s="247"/>
      <c r="E1" s="247"/>
      <c r="F1" s="247"/>
      <c r="G1" s="247"/>
      <c r="H1" s="129"/>
      <c r="I1" s="129"/>
      <c r="J1" s="129"/>
    </row>
    <row r="2" spans="2:10" ht="30.75" customHeight="1">
      <c r="B2" s="249" t="str">
        <f>'2. RPK'!$D$3</f>
        <v>I N S P E K T O R A T</v>
      </c>
      <c r="C2" s="249"/>
      <c r="D2" s="249"/>
      <c r="E2" s="249"/>
      <c r="F2" s="249"/>
      <c r="G2" s="249"/>
      <c r="H2" s="130"/>
      <c r="I2" s="130"/>
      <c r="J2" s="130"/>
    </row>
    <row r="3" spans="2:10" ht="7.5" customHeight="1">
      <c r="B3" s="247"/>
      <c r="C3" s="247"/>
      <c r="D3" s="247"/>
      <c r="E3" s="247"/>
      <c r="F3" s="247"/>
      <c r="G3" s="247"/>
      <c r="H3" s="130"/>
      <c r="I3" s="130"/>
      <c r="J3" s="130"/>
    </row>
    <row r="4" spans="2:10" ht="15">
      <c r="B4" s="246" t="str">
        <f>'2. RPK'!$D$4</f>
        <v>Jl. Arif Rahman Hakim No. 1 Lumajang</v>
      </c>
      <c r="C4" s="246"/>
      <c r="D4" s="246"/>
      <c r="E4" s="246"/>
      <c r="F4" s="246"/>
      <c r="G4" s="246"/>
      <c r="H4" s="131"/>
      <c r="I4" s="131"/>
      <c r="J4" s="131"/>
    </row>
    <row r="5" spans="2:10" ht="15.75">
      <c r="B5" s="246" t="str">
        <f>'2. RPK'!$D$5</f>
        <v>Tlp. (0334) 881485; Fax. (0334) 894126</v>
      </c>
      <c r="C5" s="246"/>
      <c r="D5" s="246"/>
      <c r="E5" s="246"/>
      <c r="F5" s="246"/>
      <c r="G5" s="246"/>
      <c r="H5" s="132"/>
      <c r="I5" s="132"/>
      <c r="J5" s="132"/>
    </row>
    <row r="6" ht="15.75" thickBot="1"/>
    <row r="7" spans="1:7" ht="15.75" thickTop="1">
      <c r="A7" s="133"/>
      <c r="B7" s="134"/>
      <c r="C7" s="134"/>
      <c r="D7" s="134"/>
      <c r="E7" s="134"/>
      <c r="F7" s="134"/>
      <c r="G7" s="134"/>
    </row>
    <row r="8" spans="1:7" ht="15.75">
      <c r="A8" s="245" t="s">
        <v>221</v>
      </c>
      <c r="B8" s="245"/>
      <c r="C8" s="245"/>
      <c r="D8" s="245"/>
      <c r="E8" s="245"/>
      <c r="F8" s="245"/>
      <c r="G8" s="245"/>
    </row>
    <row r="9" spans="1:7" ht="15">
      <c r="A9" s="244" t="s">
        <v>133</v>
      </c>
      <c r="B9" s="244"/>
      <c r="C9" s="244"/>
      <c r="D9" s="244"/>
      <c r="E9" s="244"/>
      <c r="F9" s="244"/>
      <c r="G9" s="244"/>
    </row>
    <row r="10" spans="1:7" ht="15">
      <c r="A10" s="244" t="s">
        <v>255</v>
      </c>
      <c r="B10" s="244"/>
      <c r="C10" s="244"/>
      <c r="D10" s="244"/>
      <c r="E10" s="244"/>
      <c r="F10" s="244"/>
      <c r="G10" s="244"/>
    </row>
    <row r="11" spans="1:7" ht="15">
      <c r="A11" s="135"/>
      <c r="B11" s="135"/>
      <c r="C11" s="135"/>
      <c r="D11" s="135"/>
      <c r="E11" s="182"/>
      <c r="F11" s="182"/>
      <c r="G11" s="135"/>
    </row>
    <row r="12" spans="1:7" ht="15">
      <c r="A12" s="1" t="s">
        <v>152</v>
      </c>
      <c r="B12" s="135"/>
      <c r="C12" s="135"/>
      <c r="D12" s="135"/>
      <c r="E12" s="182"/>
      <c r="F12" s="182"/>
      <c r="G12" s="135"/>
    </row>
    <row r="13" ht="15">
      <c r="A13" s="1" t="s">
        <v>153</v>
      </c>
    </row>
    <row r="14" ht="15">
      <c r="A14" s="1"/>
    </row>
    <row r="15" spans="1:7" ht="31.5" customHeight="1">
      <c r="A15" s="251" t="s">
        <v>0</v>
      </c>
      <c r="B15" s="251" t="s">
        <v>194</v>
      </c>
      <c r="C15" s="251" t="s">
        <v>195</v>
      </c>
      <c r="D15" s="251"/>
      <c r="E15" s="251" t="s">
        <v>196</v>
      </c>
      <c r="F15" s="251"/>
      <c r="G15" s="251" t="s">
        <v>154</v>
      </c>
    </row>
    <row r="16" spans="1:7" ht="15" customHeight="1">
      <c r="A16" s="251"/>
      <c r="B16" s="251"/>
      <c r="C16" s="193" t="s">
        <v>131</v>
      </c>
      <c r="D16" s="193" t="s">
        <v>132</v>
      </c>
      <c r="E16" s="193" t="s">
        <v>197</v>
      </c>
      <c r="F16" s="193" t="s">
        <v>198</v>
      </c>
      <c r="G16" s="251"/>
    </row>
    <row r="17" spans="1:7" ht="15.75">
      <c r="A17" s="194" t="s">
        <v>200</v>
      </c>
      <c r="B17" s="195" t="s">
        <v>199</v>
      </c>
      <c r="C17" s="196"/>
      <c r="D17" s="196"/>
      <c r="E17" s="196"/>
      <c r="F17" s="196"/>
      <c r="G17" s="196"/>
    </row>
    <row r="18" spans="1:7" ht="15.75">
      <c r="A18" s="125">
        <v>1</v>
      </c>
      <c r="B18" s="126" t="s">
        <v>203</v>
      </c>
      <c r="C18" s="127"/>
      <c r="D18" s="127"/>
      <c r="E18" s="127"/>
      <c r="F18" s="127"/>
      <c r="G18" s="127"/>
    </row>
    <row r="19" spans="1:7" ht="15.75">
      <c r="A19" s="125">
        <v>2</v>
      </c>
      <c r="B19" s="126" t="s">
        <v>204</v>
      </c>
      <c r="C19" s="127"/>
      <c r="D19" s="127"/>
      <c r="E19" s="127"/>
      <c r="F19" s="127"/>
      <c r="G19" s="127"/>
    </row>
    <row r="20" spans="1:7" ht="15.75">
      <c r="A20" s="125"/>
      <c r="B20" s="126" t="s">
        <v>205</v>
      </c>
      <c r="C20" s="127"/>
      <c r="D20" s="127"/>
      <c r="E20" s="127"/>
      <c r="F20" s="127"/>
      <c r="G20" s="127"/>
    </row>
    <row r="21" spans="1:7" ht="15.75">
      <c r="A21" s="125"/>
      <c r="B21" s="126" t="s">
        <v>206</v>
      </c>
      <c r="C21" s="127"/>
      <c r="D21" s="127"/>
      <c r="E21" s="127"/>
      <c r="F21" s="127"/>
      <c r="G21" s="127"/>
    </row>
    <row r="22" spans="1:7" ht="15.75">
      <c r="A22" s="125">
        <v>3</v>
      </c>
      <c r="B22" s="126" t="s">
        <v>207</v>
      </c>
      <c r="C22" s="127"/>
      <c r="D22" s="127"/>
      <c r="E22" s="127"/>
      <c r="F22" s="127"/>
      <c r="G22" s="127"/>
    </row>
    <row r="23" spans="1:7" ht="15.75">
      <c r="A23" s="125"/>
      <c r="B23" s="126"/>
      <c r="C23" s="127"/>
      <c r="D23" s="127"/>
      <c r="E23" s="127"/>
      <c r="F23" s="127"/>
      <c r="G23" s="127"/>
    </row>
    <row r="24" spans="1:7" ht="15.75">
      <c r="A24" s="194" t="s">
        <v>201</v>
      </c>
      <c r="B24" s="195" t="s">
        <v>202</v>
      </c>
      <c r="C24" s="197"/>
      <c r="D24" s="197"/>
      <c r="E24" s="197"/>
      <c r="F24" s="197"/>
      <c r="G24" s="197"/>
    </row>
    <row r="25" spans="1:7" ht="15.75">
      <c r="A25" s="125">
        <v>1</v>
      </c>
      <c r="B25" s="126" t="s">
        <v>208</v>
      </c>
      <c r="C25" s="127"/>
      <c r="D25" s="127"/>
      <c r="E25" s="127"/>
      <c r="F25" s="127"/>
      <c r="G25" s="127"/>
    </row>
    <row r="26" spans="1:7" ht="15.75">
      <c r="A26" s="125">
        <v>2</v>
      </c>
      <c r="B26" s="126" t="s">
        <v>209</v>
      </c>
      <c r="C26" s="127"/>
      <c r="D26" s="127"/>
      <c r="E26" s="127"/>
      <c r="F26" s="127"/>
      <c r="G26" s="127"/>
    </row>
    <row r="27" spans="1:7" ht="15.75">
      <c r="A27" s="125"/>
      <c r="B27" s="126" t="s">
        <v>210</v>
      </c>
      <c r="C27" s="127"/>
      <c r="D27" s="127"/>
      <c r="E27" s="127"/>
      <c r="F27" s="127"/>
      <c r="G27" s="127"/>
    </row>
    <row r="28" spans="1:7" ht="15.75">
      <c r="A28" s="125"/>
      <c r="B28" s="126" t="s">
        <v>211</v>
      </c>
      <c r="C28" s="127"/>
      <c r="D28" s="127"/>
      <c r="E28" s="127"/>
      <c r="F28" s="127"/>
      <c r="G28" s="127"/>
    </row>
    <row r="29" spans="1:7" ht="15.75">
      <c r="A29" s="125"/>
      <c r="B29" s="126" t="s">
        <v>212</v>
      </c>
      <c r="C29" s="127"/>
      <c r="D29" s="127"/>
      <c r="E29" s="127"/>
      <c r="F29" s="127"/>
      <c r="G29" s="127"/>
    </row>
    <row r="30" spans="1:7" ht="15.75">
      <c r="A30" s="125"/>
      <c r="B30" s="126" t="s">
        <v>213</v>
      </c>
      <c r="C30" s="127"/>
      <c r="D30" s="127"/>
      <c r="E30" s="127"/>
      <c r="F30" s="127"/>
      <c r="G30" s="127"/>
    </row>
    <row r="31" spans="1:7" ht="15.75">
      <c r="A31" s="125"/>
      <c r="B31" s="126" t="s">
        <v>214</v>
      </c>
      <c r="C31" s="127"/>
      <c r="D31" s="127"/>
      <c r="E31" s="127"/>
      <c r="F31" s="127"/>
      <c r="G31" s="127"/>
    </row>
    <row r="32" spans="1:7" ht="15.75">
      <c r="A32" s="125">
        <v>3</v>
      </c>
      <c r="B32" s="126" t="s">
        <v>215</v>
      </c>
      <c r="C32" s="127"/>
      <c r="D32" s="127"/>
      <c r="E32" s="127"/>
      <c r="F32" s="127"/>
      <c r="G32" s="127"/>
    </row>
    <row r="33" spans="1:7" ht="31.5">
      <c r="A33" s="125">
        <v>4</v>
      </c>
      <c r="B33" s="126" t="s">
        <v>222</v>
      </c>
      <c r="C33" s="127"/>
      <c r="D33" s="127"/>
      <c r="E33" s="127"/>
      <c r="F33" s="127"/>
      <c r="G33" s="127"/>
    </row>
    <row r="34" spans="1:7" ht="15.75">
      <c r="A34" s="125">
        <v>5</v>
      </c>
      <c r="B34" s="126" t="s">
        <v>216</v>
      </c>
      <c r="C34" s="127"/>
      <c r="D34" s="127"/>
      <c r="E34" s="127"/>
      <c r="F34" s="127"/>
      <c r="G34" s="127"/>
    </row>
    <row r="35" spans="1:7" ht="31.5">
      <c r="A35" s="125">
        <v>6</v>
      </c>
      <c r="B35" s="126" t="s">
        <v>217</v>
      </c>
      <c r="C35" s="127"/>
      <c r="D35" s="127"/>
      <c r="E35" s="127"/>
      <c r="F35" s="127"/>
      <c r="G35" s="127"/>
    </row>
    <row r="36" spans="1:7" ht="15.75">
      <c r="A36" s="125">
        <v>7</v>
      </c>
      <c r="B36" s="126" t="s">
        <v>218</v>
      </c>
      <c r="C36" s="127"/>
      <c r="D36" s="127"/>
      <c r="E36" s="127"/>
      <c r="F36" s="127"/>
      <c r="G36" s="127"/>
    </row>
    <row r="37" spans="1:7" ht="15.75">
      <c r="A37" s="198">
        <v>8</v>
      </c>
      <c r="B37" s="199" t="s">
        <v>219</v>
      </c>
      <c r="C37" s="200"/>
      <c r="D37" s="200"/>
      <c r="E37" s="200"/>
      <c r="F37" s="200"/>
      <c r="G37" s="200" t="s">
        <v>245</v>
      </c>
    </row>
    <row r="38" spans="1:7" ht="15.75">
      <c r="A38" s="125"/>
      <c r="B38" s="126"/>
      <c r="C38" s="127"/>
      <c r="D38" s="127"/>
      <c r="E38" s="127"/>
      <c r="F38" s="127"/>
      <c r="G38" s="127"/>
    </row>
    <row r="39" spans="1:7" ht="15.75">
      <c r="A39" s="194" t="s">
        <v>223</v>
      </c>
      <c r="B39" s="195" t="s">
        <v>225</v>
      </c>
      <c r="C39" s="197"/>
      <c r="D39" s="197"/>
      <c r="E39" s="197"/>
      <c r="F39" s="197"/>
      <c r="G39" s="197"/>
    </row>
    <row r="40" spans="1:7" ht="31.5">
      <c r="A40" s="125">
        <v>1</v>
      </c>
      <c r="B40" s="126" t="s">
        <v>128</v>
      </c>
      <c r="C40" s="127"/>
      <c r="D40" s="127"/>
      <c r="E40" s="127"/>
      <c r="F40" s="127"/>
      <c r="G40" s="127"/>
    </row>
    <row r="41" spans="1:7" ht="15.75">
      <c r="A41" s="125">
        <v>2</v>
      </c>
      <c r="B41" s="128" t="s">
        <v>129</v>
      </c>
      <c r="C41" s="127"/>
      <c r="D41" s="127"/>
      <c r="E41" s="127"/>
      <c r="F41" s="127"/>
      <c r="G41" s="127"/>
    </row>
    <row r="42" spans="1:7" ht="31.5">
      <c r="A42" s="125">
        <v>3</v>
      </c>
      <c r="B42" s="128" t="s">
        <v>256</v>
      </c>
      <c r="C42" s="127"/>
      <c r="D42" s="127"/>
      <c r="E42" s="127"/>
      <c r="F42" s="127"/>
      <c r="G42" s="127"/>
    </row>
    <row r="43" spans="1:7" ht="31.5">
      <c r="A43" s="125">
        <v>4</v>
      </c>
      <c r="B43" s="128" t="s">
        <v>130</v>
      </c>
      <c r="C43" s="127"/>
      <c r="D43" s="127"/>
      <c r="E43" s="127"/>
      <c r="F43" s="127"/>
      <c r="G43" s="127"/>
    </row>
    <row r="44" spans="1:7" ht="15.75">
      <c r="A44" s="125">
        <v>5</v>
      </c>
      <c r="B44" s="128" t="s">
        <v>226</v>
      </c>
      <c r="C44" s="127"/>
      <c r="D44" s="127"/>
      <c r="E44" s="127"/>
      <c r="F44" s="127"/>
      <c r="G44" s="127"/>
    </row>
    <row r="45" spans="1:7" ht="15.75">
      <c r="A45" s="125">
        <v>6</v>
      </c>
      <c r="B45" s="128" t="s">
        <v>224</v>
      </c>
      <c r="C45" s="127"/>
      <c r="D45" s="127"/>
      <c r="E45" s="127"/>
      <c r="F45" s="127"/>
      <c r="G45" s="127"/>
    </row>
    <row r="46" spans="1:7" ht="15.75">
      <c r="A46" s="201"/>
      <c r="B46" s="202" t="s">
        <v>220</v>
      </c>
      <c r="C46" s="203"/>
      <c r="D46" s="203"/>
      <c r="E46" s="203"/>
      <c r="F46" s="203"/>
      <c r="G46" s="200" t="s">
        <v>245</v>
      </c>
    </row>
    <row r="47" spans="2:3" ht="15.75">
      <c r="B47" s="32"/>
      <c r="C47" s="16"/>
    </row>
    <row r="48" spans="2:3" ht="15.75">
      <c r="B48" s="32" t="s">
        <v>157</v>
      </c>
      <c r="C48" s="16"/>
    </row>
    <row r="49" spans="1:3" ht="15.75">
      <c r="A49" s="124">
        <v>1</v>
      </c>
      <c r="B49" s="32" t="s">
        <v>158</v>
      </c>
      <c r="C49" s="16"/>
    </row>
    <row r="50" spans="2:3" ht="15.75">
      <c r="B50" s="37"/>
      <c r="C50" s="16"/>
    </row>
    <row r="51" spans="1:3" ht="15.75">
      <c r="A51" s="124">
        <v>2</v>
      </c>
      <c r="B51" s="32" t="s">
        <v>159</v>
      </c>
      <c r="C51" s="16"/>
    </row>
    <row r="52" spans="2:3" ht="15.75">
      <c r="B52" s="37"/>
      <c r="C52" s="16"/>
    </row>
    <row r="53" spans="1:3" ht="15.75">
      <c r="A53" s="124">
        <v>3</v>
      </c>
      <c r="B53" s="32" t="s">
        <v>160</v>
      </c>
      <c r="C53" s="16"/>
    </row>
    <row r="54" spans="2:3" ht="15.75">
      <c r="B54" s="37"/>
      <c r="C54" s="16"/>
    </row>
    <row r="55" spans="2:3" ht="15.75">
      <c r="B55" s="37"/>
      <c r="C55" s="16"/>
    </row>
    <row r="56" spans="2:3" ht="15.75">
      <c r="B56" s="32"/>
      <c r="C56" s="16"/>
    </row>
    <row r="57" spans="1:3" ht="15.75">
      <c r="A57" s="124">
        <v>4</v>
      </c>
      <c r="B57" s="37" t="s">
        <v>164</v>
      </c>
      <c r="C57" s="16"/>
    </row>
    <row r="58" spans="2:3" ht="15.75">
      <c r="B58" s="32"/>
      <c r="C58" s="16"/>
    </row>
    <row r="59" spans="2:3" ht="15.75">
      <c r="B59" s="32"/>
      <c r="C59" s="16"/>
    </row>
    <row r="60" spans="2:7" ht="15.75">
      <c r="B60" s="123"/>
      <c r="C60" s="250"/>
      <c r="D60" s="250"/>
      <c r="E60" s="250"/>
      <c r="F60" s="250"/>
      <c r="G60" s="250"/>
    </row>
    <row r="61" spans="2:7" ht="15.75">
      <c r="B61" s="123"/>
      <c r="C61" s="250"/>
      <c r="D61" s="250"/>
      <c r="E61" s="250"/>
      <c r="F61" s="250"/>
      <c r="G61" s="250"/>
    </row>
    <row r="62" ht="15">
      <c r="B62" s="123"/>
    </row>
    <row r="63" ht="15">
      <c r="B63" s="123"/>
    </row>
    <row r="64" ht="15">
      <c r="B64" s="123"/>
    </row>
    <row r="79" ht="15">
      <c r="B79" t="s">
        <v>163</v>
      </c>
    </row>
    <row r="80" spans="1:7" ht="15">
      <c r="A80" s="124" t="s">
        <v>134</v>
      </c>
      <c r="B80" t="s">
        <v>137</v>
      </c>
      <c r="G80" t="s">
        <v>145</v>
      </c>
    </row>
    <row r="81" spans="2:7" ht="15">
      <c r="B81" t="s">
        <v>150</v>
      </c>
      <c r="G81" t="s">
        <v>141</v>
      </c>
    </row>
    <row r="82" spans="2:7" ht="15">
      <c r="B82" t="s">
        <v>139</v>
      </c>
      <c r="G82" t="s">
        <v>146</v>
      </c>
    </row>
    <row r="83" spans="2:7" ht="15">
      <c r="B83" t="s">
        <v>149</v>
      </c>
      <c r="G83" t="s">
        <v>148</v>
      </c>
    </row>
    <row r="84" ht="15">
      <c r="G84" t="s">
        <v>162</v>
      </c>
    </row>
    <row r="85" spans="1:7" ht="15">
      <c r="A85" s="124" t="s">
        <v>136</v>
      </c>
      <c r="B85" t="s">
        <v>138</v>
      </c>
      <c r="G85" t="s">
        <v>142</v>
      </c>
    </row>
    <row r="86" spans="2:7" ht="15">
      <c r="B86" t="s">
        <v>135</v>
      </c>
      <c r="G86" t="s">
        <v>147</v>
      </c>
    </row>
    <row r="87" spans="2:7" ht="15">
      <c r="B87" t="s">
        <v>140</v>
      </c>
      <c r="G87" t="s">
        <v>143</v>
      </c>
    </row>
    <row r="88" spans="2:7" ht="15">
      <c r="B88" t="s">
        <v>151</v>
      </c>
      <c r="G88" t="s">
        <v>144</v>
      </c>
    </row>
    <row r="89" ht="15">
      <c r="G89" t="s">
        <v>161</v>
      </c>
    </row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</sheetData>
  <sheetProtection/>
  <mergeCells count="15">
    <mergeCell ref="C60:G60"/>
    <mergeCell ref="C61:G61"/>
    <mergeCell ref="A9:G9"/>
    <mergeCell ref="A10:G10"/>
    <mergeCell ref="C15:D15"/>
    <mergeCell ref="E15:F15"/>
    <mergeCell ref="B15:B16"/>
    <mergeCell ref="A15:A16"/>
    <mergeCell ref="G15:G16"/>
    <mergeCell ref="B1:G1"/>
    <mergeCell ref="B2:G2"/>
    <mergeCell ref="B3:G3"/>
    <mergeCell ref="B4:G4"/>
    <mergeCell ref="B5:G5"/>
    <mergeCell ref="A8:G8"/>
  </mergeCells>
  <printOptions/>
  <pageMargins left="0.29" right="0.25" top="0.7480314960629921" bottom="0.7480314960629921" header="0.31496062992125984" footer="0.31496062992125984"/>
  <pageSetup orientation="portrait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7"/>
  <sheetViews>
    <sheetView zoomScale="115" zoomScaleNormal="115" zoomScalePageLayoutView="0" workbookViewId="0" topLeftCell="A1">
      <selection activeCell="C42" sqref="C42:C56"/>
    </sheetView>
  </sheetViews>
  <sheetFormatPr defaultColWidth="9.140625" defaultRowHeight="15"/>
  <cols>
    <col min="1" max="1" width="4.140625" style="3" customWidth="1"/>
    <col min="2" max="2" width="21.28125" style="3" customWidth="1"/>
    <col min="3" max="3" width="2.57421875" style="3" customWidth="1"/>
    <col min="4" max="4" width="12.140625" style="3" customWidth="1"/>
    <col min="5" max="5" width="17.7109375" style="3" customWidth="1"/>
    <col min="6" max="6" width="26.7109375" style="3" customWidth="1"/>
    <col min="7" max="7" width="18.140625" style="3" customWidth="1"/>
    <col min="8" max="8" width="16.421875" style="3" customWidth="1"/>
    <col min="9" max="9" width="14.7109375" style="3" customWidth="1"/>
    <col min="10" max="10" width="16.421875" style="3" customWidth="1"/>
    <col min="11" max="11" width="2.57421875" style="3" customWidth="1"/>
    <col min="12" max="12" width="13.8515625" style="3" customWidth="1"/>
    <col min="13" max="13" width="15.00390625" style="3" customWidth="1"/>
    <col min="14" max="16384" width="9.140625" style="3" customWidth="1"/>
  </cols>
  <sheetData>
    <row r="1" spans="4:13" ht="14.25" customHeight="1">
      <c r="D1" s="267" t="s">
        <v>98</v>
      </c>
      <c r="E1" s="267"/>
      <c r="F1" s="267"/>
      <c r="G1" s="267"/>
      <c r="H1" s="267"/>
      <c r="I1" s="267"/>
      <c r="J1" s="267"/>
      <c r="K1" s="267"/>
      <c r="L1" s="267"/>
      <c r="M1" s="267"/>
    </row>
    <row r="2" spans="4:13" ht="12" customHeight="1"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4:13" ht="26.25">
      <c r="D3" s="266" t="s">
        <v>99</v>
      </c>
      <c r="E3" s="266"/>
      <c r="F3" s="266"/>
      <c r="G3" s="266"/>
      <c r="H3" s="266"/>
      <c r="I3" s="266"/>
      <c r="J3" s="266"/>
      <c r="K3" s="266"/>
      <c r="L3" s="266"/>
      <c r="M3" s="266"/>
    </row>
    <row r="4" spans="4:13" ht="15.75">
      <c r="D4" s="268" t="s">
        <v>100</v>
      </c>
      <c r="E4" s="268"/>
      <c r="F4" s="268"/>
      <c r="G4" s="268"/>
      <c r="H4" s="268"/>
      <c r="I4" s="268"/>
      <c r="J4" s="268"/>
      <c r="K4" s="268"/>
      <c r="L4" s="268"/>
      <c r="M4" s="268"/>
    </row>
    <row r="5" spans="4:13" ht="15.75">
      <c r="D5" s="269" t="s">
        <v>101</v>
      </c>
      <c r="E5" s="269"/>
      <c r="F5" s="269"/>
      <c r="G5" s="269"/>
      <c r="H5" s="269"/>
      <c r="I5" s="269"/>
      <c r="J5" s="269"/>
      <c r="K5" s="269"/>
      <c r="L5" s="269"/>
      <c r="M5" s="269"/>
    </row>
    <row r="6" spans="12:13" ht="15.75">
      <c r="L6" s="268"/>
      <c r="M6" s="268"/>
    </row>
    <row r="7" ht="7.5" customHeight="1" thickBot="1"/>
    <row r="8" spans="1:13" ht="22.5" customHeight="1" thickTop="1">
      <c r="A8" s="262" t="s">
        <v>246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</row>
    <row r="10" spans="1:13" ht="15.75">
      <c r="A10" s="263" t="s">
        <v>11</v>
      </c>
      <c r="B10" s="263"/>
      <c r="C10" s="136" t="s">
        <v>20</v>
      </c>
      <c r="D10" s="264" t="s">
        <v>98</v>
      </c>
      <c r="E10" s="264"/>
      <c r="F10" s="264"/>
      <c r="G10" s="264"/>
      <c r="J10" s="3" t="s">
        <v>15</v>
      </c>
      <c r="K10" s="3" t="s">
        <v>20</v>
      </c>
      <c r="L10" s="248"/>
      <c r="M10" s="248"/>
    </row>
    <row r="11" ht="6" customHeight="1">
      <c r="C11" s="136"/>
    </row>
    <row r="12" spans="1:13" ht="15.75">
      <c r="A12" s="3" t="s">
        <v>247</v>
      </c>
      <c r="C12" s="136" t="s">
        <v>20</v>
      </c>
      <c r="D12" s="265"/>
      <c r="E12" s="265"/>
      <c r="F12" s="265"/>
      <c r="G12" s="265"/>
      <c r="J12" s="3" t="s">
        <v>16</v>
      </c>
      <c r="K12" s="3" t="s">
        <v>20</v>
      </c>
      <c r="L12" s="265"/>
      <c r="M12" s="265"/>
    </row>
    <row r="13" spans="3:7" ht="6" customHeight="1">
      <c r="C13" s="136"/>
      <c r="D13" s="137"/>
      <c r="E13" s="137"/>
      <c r="F13" s="137"/>
      <c r="G13" s="137"/>
    </row>
    <row r="14" spans="1:13" ht="15.75">
      <c r="A14" s="3" t="s">
        <v>12</v>
      </c>
      <c r="C14" s="136" t="s">
        <v>20</v>
      </c>
      <c r="D14" s="270"/>
      <c r="E14" s="270"/>
      <c r="F14" s="270"/>
      <c r="G14" s="270"/>
      <c r="J14" s="3" t="s">
        <v>17</v>
      </c>
      <c r="K14" s="3" t="s">
        <v>20</v>
      </c>
      <c r="L14" s="248"/>
      <c r="M14" s="248"/>
    </row>
    <row r="15" ht="5.25" customHeight="1">
      <c r="C15" s="136"/>
    </row>
    <row r="16" spans="1:13" ht="15.75">
      <c r="A16" s="3" t="s">
        <v>13</v>
      </c>
      <c r="C16" s="136" t="s">
        <v>20</v>
      </c>
      <c r="D16" s="265"/>
      <c r="E16" s="265"/>
      <c r="F16" s="265"/>
      <c r="G16" s="265"/>
      <c r="J16" s="3" t="s">
        <v>18</v>
      </c>
      <c r="K16" s="3" t="s">
        <v>20</v>
      </c>
      <c r="L16" s="265"/>
      <c r="M16" s="265"/>
    </row>
    <row r="17" ht="6.75" customHeight="1">
      <c r="C17" s="136"/>
    </row>
    <row r="18" spans="1:13" ht="15.75">
      <c r="A18" s="3" t="s">
        <v>14</v>
      </c>
      <c r="C18" s="136" t="s">
        <v>20</v>
      </c>
      <c r="D18" s="265"/>
      <c r="E18" s="265"/>
      <c r="F18" s="265"/>
      <c r="G18" s="265"/>
      <c r="J18" s="3" t="s">
        <v>19</v>
      </c>
      <c r="K18" s="3" t="s">
        <v>20</v>
      </c>
      <c r="L18" s="248"/>
      <c r="M18" s="248"/>
    </row>
    <row r="19" ht="5.25" customHeight="1"/>
    <row r="20" ht="9.75" customHeight="1"/>
    <row r="21" spans="1:14" ht="66.75" customHeight="1">
      <c r="A21" s="138" t="s">
        <v>0</v>
      </c>
      <c r="B21" s="77" t="s">
        <v>1</v>
      </c>
      <c r="C21" s="271" t="s">
        <v>2</v>
      </c>
      <c r="D21" s="271"/>
      <c r="E21" s="139" t="s">
        <v>3</v>
      </c>
      <c r="F21" s="77" t="s">
        <v>4</v>
      </c>
      <c r="G21" s="77" t="s">
        <v>102</v>
      </c>
      <c r="H21" s="139" t="s">
        <v>6</v>
      </c>
      <c r="I21" s="139" t="s">
        <v>7</v>
      </c>
      <c r="J21" s="77" t="s">
        <v>8</v>
      </c>
      <c r="K21" s="260" t="s">
        <v>49</v>
      </c>
      <c r="L21" s="261"/>
      <c r="M21" s="138" t="s">
        <v>9</v>
      </c>
      <c r="N21" s="76"/>
    </row>
    <row r="22" spans="1:13" ht="15">
      <c r="A22" s="10">
        <v>1</v>
      </c>
      <c r="B22" s="10">
        <v>2</v>
      </c>
      <c r="C22" s="259">
        <v>3</v>
      </c>
      <c r="D22" s="259"/>
      <c r="E22" s="10">
        <v>4</v>
      </c>
      <c r="F22" s="10">
        <v>5</v>
      </c>
      <c r="G22" s="10">
        <v>6</v>
      </c>
      <c r="H22" s="10">
        <v>7</v>
      </c>
      <c r="I22" s="10">
        <v>8</v>
      </c>
      <c r="J22" s="10"/>
      <c r="K22" s="259">
        <v>10</v>
      </c>
      <c r="L22" s="259"/>
      <c r="M22" s="10">
        <v>11</v>
      </c>
    </row>
    <row r="23" spans="1:13" ht="44.25" customHeight="1">
      <c r="A23" s="47">
        <v>1</v>
      </c>
      <c r="B23" s="38" t="s">
        <v>167</v>
      </c>
      <c r="C23" s="256" t="s">
        <v>260</v>
      </c>
      <c r="D23" s="256">
        <v>43273</v>
      </c>
      <c r="E23" s="39" t="s">
        <v>165</v>
      </c>
      <c r="F23" s="39" t="s">
        <v>166</v>
      </c>
      <c r="G23" s="40">
        <v>530682000</v>
      </c>
      <c r="H23" s="41" t="s">
        <v>115</v>
      </c>
      <c r="I23" s="42">
        <v>43325</v>
      </c>
      <c r="J23" s="43">
        <v>133199250</v>
      </c>
      <c r="K23" s="252">
        <f>G23-J23</f>
        <v>397482750</v>
      </c>
      <c r="L23" s="253"/>
      <c r="M23" s="27" t="s">
        <v>295</v>
      </c>
    </row>
    <row r="24" spans="1:13" ht="15" customHeight="1">
      <c r="A24" s="47"/>
      <c r="B24" s="44"/>
      <c r="C24" s="256" t="s">
        <v>261</v>
      </c>
      <c r="D24" s="256"/>
      <c r="E24" s="44"/>
      <c r="F24" s="44"/>
      <c r="G24" s="45"/>
      <c r="H24" s="41" t="s">
        <v>116</v>
      </c>
      <c r="I24" s="42">
        <v>43445</v>
      </c>
      <c r="J24" s="43">
        <v>279718425</v>
      </c>
      <c r="K24" s="252">
        <f>K23-J24</f>
        <v>117764325</v>
      </c>
      <c r="L24" s="253"/>
      <c r="M24" s="27" t="s">
        <v>296</v>
      </c>
    </row>
    <row r="25" spans="1:13" ht="15" customHeight="1">
      <c r="A25" s="47"/>
      <c r="B25" s="44"/>
      <c r="C25" s="256"/>
      <c r="D25" s="256"/>
      <c r="E25" s="44"/>
      <c r="F25" s="44"/>
      <c r="G25" s="45"/>
      <c r="H25" s="41" t="s">
        <v>117</v>
      </c>
      <c r="I25" s="42">
        <v>43460</v>
      </c>
      <c r="J25" s="43">
        <v>91230225</v>
      </c>
      <c r="K25" s="252">
        <f>K24-J25</f>
        <v>26534100</v>
      </c>
      <c r="L25" s="253"/>
      <c r="M25" s="27"/>
    </row>
    <row r="26" spans="1:13" ht="15" customHeight="1">
      <c r="A26" s="47"/>
      <c r="B26" s="44"/>
      <c r="C26" s="254"/>
      <c r="D26" s="255"/>
      <c r="E26" s="44"/>
      <c r="F26" s="44"/>
      <c r="G26" s="45"/>
      <c r="H26" s="41" t="s">
        <v>118</v>
      </c>
      <c r="I26" s="42">
        <v>43461</v>
      </c>
      <c r="J26" s="43">
        <v>26534100</v>
      </c>
      <c r="K26" s="252">
        <f>K25-J26</f>
        <v>0</v>
      </c>
      <c r="L26" s="253"/>
      <c r="M26" s="27"/>
    </row>
    <row r="27" spans="1:13" ht="15">
      <c r="A27" s="258" t="s">
        <v>97</v>
      </c>
      <c r="B27" s="258"/>
      <c r="C27" s="258"/>
      <c r="D27" s="258"/>
      <c r="E27" s="258"/>
      <c r="F27" s="140"/>
      <c r="G27" s="141">
        <f>SUM(G23:G26)</f>
        <v>530682000</v>
      </c>
      <c r="H27" s="142"/>
      <c r="I27" s="143"/>
      <c r="J27" s="144">
        <f>SUM(J23:J26)</f>
        <v>530682000</v>
      </c>
      <c r="K27" s="257">
        <f>G27-J27</f>
        <v>0</v>
      </c>
      <c r="L27" s="258"/>
      <c r="M27" s="145"/>
    </row>
    <row r="28" spans="1:13" ht="25.5">
      <c r="A28" s="47">
        <v>2</v>
      </c>
      <c r="B28" s="39" t="s">
        <v>168</v>
      </c>
      <c r="C28" s="256">
        <v>43287</v>
      </c>
      <c r="D28" s="256">
        <v>43273</v>
      </c>
      <c r="E28" s="39" t="s">
        <v>165</v>
      </c>
      <c r="F28" s="39" t="s">
        <v>166</v>
      </c>
      <c r="G28" s="45">
        <v>448246000</v>
      </c>
      <c r="H28" s="46" t="s">
        <v>120</v>
      </c>
      <c r="I28" s="42">
        <v>43325</v>
      </c>
      <c r="J28" s="43">
        <v>116172750</v>
      </c>
      <c r="K28" s="252">
        <f>G28-J28</f>
        <v>332073250</v>
      </c>
      <c r="L28" s="253"/>
      <c r="M28" s="27"/>
    </row>
    <row r="29" spans="1:13" ht="13.5" customHeight="1">
      <c r="A29" s="47"/>
      <c r="B29" s="44"/>
      <c r="C29" s="256"/>
      <c r="D29" s="256"/>
      <c r="E29" s="44"/>
      <c r="F29" s="44"/>
      <c r="G29" s="45"/>
      <c r="H29" s="46" t="s">
        <v>121</v>
      </c>
      <c r="I29" s="42">
        <v>43441</v>
      </c>
      <c r="J29" s="43">
        <v>243962775</v>
      </c>
      <c r="K29" s="252">
        <f>K28-J29</f>
        <v>88110475</v>
      </c>
      <c r="L29" s="253"/>
      <c r="M29" s="27"/>
    </row>
    <row r="30" spans="1:13" ht="13.5" customHeight="1">
      <c r="A30" s="47"/>
      <c r="B30" s="44"/>
      <c r="C30" s="256"/>
      <c r="D30" s="256"/>
      <c r="E30" s="44"/>
      <c r="F30" s="44"/>
      <c r="G30" s="45"/>
      <c r="H30" s="46" t="s">
        <v>122</v>
      </c>
      <c r="I30" s="42">
        <v>43461</v>
      </c>
      <c r="J30" s="43">
        <v>65698175</v>
      </c>
      <c r="K30" s="252">
        <f>K29-J30</f>
        <v>22412300</v>
      </c>
      <c r="L30" s="253"/>
      <c r="M30" s="27"/>
    </row>
    <row r="31" spans="1:13" ht="13.5" customHeight="1">
      <c r="A31" s="47"/>
      <c r="B31" s="44"/>
      <c r="C31" s="254"/>
      <c r="D31" s="255"/>
      <c r="E31" s="44"/>
      <c r="F31" s="44"/>
      <c r="G31" s="45"/>
      <c r="H31" s="46" t="s">
        <v>123</v>
      </c>
      <c r="I31" s="42">
        <v>43461</v>
      </c>
      <c r="J31" s="43">
        <v>22412300</v>
      </c>
      <c r="K31" s="252">
        <f>K30-J31</f>
        <v>0</v>
      </c>
      <c r="L31" s="253"/>
      <c r="M31" s="27"/>
    </row>
    <row r="32" spans="1:13" ht="15">
      <c r="A32" s="258" t="s">
        <v>97</v>
      </c>
      <c r="B32" s="258"/>
      <c r="C32" s="258"/>
      <c r="D32" s="258"/>
      <c r="E32" s="258"/>
      <c r="F32" s="140"/>
      <c r="G32" s="141">
        <f>SUM(G28:G31)</f>
        <v>448246000</v>
      </c>
      <c r="H32" s="142"/>
      <c r="I32" s="143"/>
      <c r="J32" s="144">
        <f>SUM(J28:J31)</f>
        <v>448246000</v>
      </c>
      <c r="K32" s="272">
        <f>G32-J32</f>
        <v>0</v>
      </c>
      <c r="L32" s="273"/>
      <c r="M32" s="30"/>
    </row>
    <row r="33" spans="1:13" ht="15">
      <c r="A33" s="258" t="s">
        <v>104</v>
      </c>
      <c r="B33" s="258"/>
      <c r="C33" s="258"/>
      <c r="D33" s="258"/>
      <c r="E33" s="258"/>
      <c r="F33" s="140"/>
      <c r="G33" s="141">
        <f>G32+G27</f>
        <v>978928000</v>
      </c>
      <c r="H33" s="142"/>
      <c r="I33" s="143"/>
      <c r="J33" s="141">
        <f>J32+J27</f>
        <v>978928000</v>
      </c>
      <c r="K33" s="272">
        <f>SUM(K27+K32)</f>
        <v>0</v>
      </c>
      <c r="L33" s="273"/>
      <c r="M33" s="146"/>
    </row>
    <row r="34" spans="3:12" ht="15">
      <c r="C34" s="147"/>
      <c r="D34" s="147"/>
      <c r="G34" s="76"/>
      <c r="I34" s="147"/>
      <c r="J34" s="76"/>
      <c r="K34" s="76"/>
      <c r="L34" s="76"/>
    </row>
    <row r="35" spans="3:12" ht="15">
      <c r="C35" s="147"/>
      <c r="D35" s="147"/>
      <c r="G35" s="76"/>
      <c r="I35" s="147" t="s">
        <v>297</v>
      </c>
      <c r="J35" s="27"/>
      <c r="K35" s="76"/>
      <c r="L35" s="76"/>
    </row>
    <row r="36" spans="3:12" ht="15">
      <c r="C36" s="147"/>
      <c r="D36" s="147"/>
      <c r="G36" s="76"/>
      <c r="I36" s="147" t="s">
        <v>298</v>
      </c>
      <c r="J36" s="27"/>
      <c r="K36" s="76"/>
      <c r="L36" s="76"/>
    </row>
    <row r="37" spans="3:12" ht="15">
      <c r="C37" s="147"/>
      <c r="D37" s="147"/>
      <c r="G37" s="76"/>
      <c r="I37" s="147" t="s">
        <v>299</v>
      </c>
      <c r="J37" s="27"/>
      <c r="K37" s="76"/>
      <c r="L37" s="76"/>
    </row>
    <row r="38" spans="1:12" ht="15">
      <c r="A38" s="158" t="s">
        <v>173</v>
      </c>
      <c r="C38" s="147"/>
      <c r="D38" s="147"/>
      <c r="G38" s="76"/>
      <c r="I38" s="147"/>
      <c r="J38" s="76"/>
      <c r="K38" s="76"/>
      <c r="L38" s="76"/>
    </row>
    <row r="39" spans="1:12" ht="15">
      <c r="A39" s="3">
        <v>1</v>
      </c>
      <c r="C39" s="147"/>
      <c r="D39" s="147"/>
      <c r="G39" s="76"/>
      <c r="I39" s="147"/>
      <c r="J39" s="76"/>
      <c r="K39" s="76"/>
      <c r="L39" s="76"/>
    </row>
    <row r="40" spans="1:12" ht="15">
      <c r="A40" s="3">
        <v>2</v>
      </c>
      <c r="C40" s="147"/>
      <c r="D40" s="147"/>
      <c r="G40" s="76"/>
      <c r="I40" s="147"/>
      <c r="J40" s="76"/>
      <c r="K40" s="76"/>
      <c r="L40" s="76"/>
    </row>
    <row r="41" spans="3:12" ht="15">
      <c r="C41" s="147"/>
      <c r="D41" s="147"/>
      <c r="G41" s="76"/>
      <c r="I41" s="147"/>
      <c r="J41" s="76"/>
      <c r="K41" s="76"/>
      <c r="L41" s="76"/>
    </row>
    <row r="42" spans="7:9" ht="15">
      <c r="G42" s="76"/>
      <c r="I42" s="147"/>
    </row>
    <row r="43" spans="7:9" ht="15">
      <c r="G43" s="76"/>
      <c r="I43" s="147"/>
    </row>
    <row r="44" spans="7:9" ht="15">
      <c r="G44" s="76"/>
      <c r="I44" s="147"/>
    </row>
    <row r="45" ht="15">
      <c r="G45" s="76"/>
    </row>
    <row r="46" ht="15">
      <c r="G46" s="76"/>
    </row>
    <row r="47" ht="15">
      <c r="G47" s="76"/>
    </row>
  </sheetData>
  <sheetProtection/>
  <mergeCells count="43">
    <mergeCell ref="A33:E33"/>
    <mergeCell ref="A32:E32"/>
    <mergeCell ref="K32:L32"/>
    <mergeCell ref="K33:L33"/>
    <mergeCell ref="C29:D29"/>
    <mergeCell ref="C24:D24"/>
    <mergeCell ref="K26:L26"/>
    <mergeCell ref="D3:M3"/>
    <mergeCell ref="D1:M2"/>
    <mergeCell ref="D4:M4"/>
    <mergeCell ref="D5:M5"/>
    <mergeCell ref="D14:G14"/>
    <mergeCell ref="D16:G16"/>
    <mergeCell ref="L6:M6"/>
    <mergeCell ref="L14:M14"/>
    <mergeCell ref="L16:M16"/>
    <mergeCell ref="A8:M8"/>
    <mergeCell ref="A10:B10"/>
    <mergeCell ref="L10:M10"/>
    <mergeCell ref="D10:G10"/>
    <mergeCell ref="D12:G12"/>
    <mergeCell ref="D18:G18"/>
    <mergeCell ref="L18:M18"/>
    <mergeCell ref="L12:M12"/>
    <mergeCell ref="C26:D26"/>
    <mergeCell ref="K25:L25"/>
    <mergeCell ref="C22:D22"/>
    <mergeCell ref="K21:L21"/>
    <mergeCell ref="K24:L24"/>
    <mergeCell ref="K22:L22"/>
    <mergeCell ref="K23:L23"/>
    <mergeCell ref="C23:D23"/>
    <mergeCell ref="C25:D25"/>
    <mergeCell ref="C21:D21"/>
    <mergeCell ref="K29:L29"/>
    <mergeCell ref="C31:D31"/>
    <mergeCell ref="C30:D30"/>
    <mergeCell ref="K30:L30"/>
    <mergeCell ref="K31:L31"/>
    <mergeCell ref="K27:L27"/>
    <mergeCell ref="C28:D28"/>
    <mergeCell ref="A27:E27"/>
    <mergeCell ref="K28:L28"/>
  </mergeCells>
  <printOptions/>
  <pageMargins left="0.2362204724409449" right="0.2362204724409449" top="0.5118110236220472" bottom="0.5118110236220472" header="0.31496062992125984" footer="0.31496062992125984"/>
  <pageSetup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49"/>
  <sheetViews>
    <sheetView zoomScale="130" zoomScaleNormal="130" zoomScalePageLayoutView="0" workbookViewId="0" topLeftCell="A1">
      <selection activeCell="B34" sqref="B34:C34"/>
    </sheetView>
  </sheetViews>
  <sheetFormatPr defaultColWidth="9.140625" defaultRowHeight="15"/>
  <cols>
    <col min="1" max="1" width="4.8515625" style="3" customWidth="1"/>
    <col min="2" max="2" width="23.140625" style="3" customWidth="1"/>
    <col min="3" max="3" width="2.7109375" style="3" customWidth="1"/>
    <col min="4" max="4" width="15.28125" style="3" customWidth="1"/>
    <col min="5" max="5" width="15.00390625" style="3" customWidth="1"/>
    <col min="6" max="6" width="15.7109375" style="3" customWidth="1"/>
    <col min="7" max="7" width="20.8515625" style="3" customWidth="1"/>
    <col min="8" max="8" width="2.28125" style="3" customWidth="1"/>
    <col min="9" max="9" width="10.57421875" style="3" customWidth="1"/>
    <col min="10" max="10" width="15.421875" style="3" customWidth="1"/>
    <col min="11" max="16384" width="9.140625" style="3" customWidth="1"/>
  </cols>
  <sheetData>
    <row r="1" spans="4:10" ht="15">
      <c r="D1" s="287" t="str">
        <f>'2. RPK'!$D$1</f>
        <v>PEMERINTAH KABUPATEN LUMAJANG</v>
      </c>
      <c r="E1" s="287"/>
      <c r="F1" s="287"/>
      <c r="G1" s="287"/>
      <c r="H1" s="287"/>
      <c r="I1" s="287"/>
      <c r="J1" s="287"/>
    </row>
    <row r="2" spans="4:10" ht="2.25" customHeight="1">
      <c r="D2" s="287"/>
      <c r="E2" s="287"/>
      <c r="F2" s="287"/>
      <c r="G2" s="287"/>
      <c r="H2" s="287"/>
      <c r="I2" s="287"/>
      <c r="J2" s="287"/>
    </row>
    <row r="3" spans="4:10" ht="15">
      <c r="D3" s="288" t="str">
        <f>'2. RPK'!$D$3</f>
        <v>I N S P E K T O R A T</v>
      </c>
      <c r="E3" s="288"/>
      <c r="F3" s="288"/>
      <c r="G3" s="288"/>
      <c r="H3" s="288"/>
      <c r="I3" s="288"/>
      <c r="J3" s="288"/>
    </row>
    <row r="4" spans="4:10" ht="15">
      <c r="D4" s="288"/>
      <c r="E4" s="288"/>
      <c r="F4" s="288"/>
      <c r="G4" s="288"/>
      <c r="H4" s="288"/>
      <c r="I4" s="288"/>
      <c r="J4" s="288"/>
    </row>
    <row r="5" spans="4:10" ht="15">
      <c r="D5" s="248" t="str">
        <f>'2. RPK'!$D$4</f>
        <v>Jl. Arif Rahman Hakim No. 1 Lumajang</v>
      </c>
      <c r="E5" s="248"/>
      <c r="F5" s="248"/>
      <c r="G5" s="248"/>
      <c r="H5" s="248"/>
      <c r="I5" s="248"/>
      <c r="J5" s="248"/>
    </row>
    <row r="6" spans="4:10" ht="15.75">
      <c r="D6" s="269" t="str">
        <f>'2. RPK'!$D$5</f>
        <v>Tlp. (0334) 881485; Fax. (0334) 894126</v>
      </c>
      <c r="E6" s="269"/>
      <c r="F6" s="269"/>
      <c r="G6" s="269"/>
      <c r="H6" s="269"/>
      <c r="I6" s="269"/>
      <c r="J6" s="269"/>
    </row>
    <row r="7" spans="9:10" ht="15.75" thickBot="1">
      <c r="I7" s="248"/>
      <c r="J7" s="248"/>
    </row>
    <row r="8" spans="1:10" ht="15.75" thickTop="1">
      <c r="A8" s="207"/>
      <c r="B8" s="207"/>
      <c r="C8" s="207"/>
      <c r="D8" s="207"/>
      <c r="E8" s="207"/>
      <c r="F8" s="207"/>
      <c r="G8" s="207"/>
      <c r="H8" s="207"/>
      <c r="I8" s="207"/>
      <c r="J8" s="207"/>
    </row>
    <row r="9" spans="1:10" ht="15">
      <c r="A9" s="289" t="s">
        <v>248</v>
      </c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0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5">
      <c r="A11" s="3" t="str">
        <f>'2. RPK'!A10</f>
        <v>Nama Pemda</v>
      </c>
      <c r="C11" s="3" t="s">
        <v>20</v>
      </c>
      <c r="D11" s="265" t="str">
        <f>'2. RPK'!D10</f>
        <v>PEMERINTAH KABUPATEN LUMAJANG</v>
      </c>
      <c r="E11" s="265"/>
      <c r="F11" s="265"/>
      <c r="G11" s="3" t="str">
        <f>'2. RPK'!J10</f>
        <v>KKR Nomor</v>
      </c>
      <c r="H11" s="3" t="s">
        <v>20</v>
      </c>
      <c r="I11" s="265"/>
      <c r="J11" s="265"/>
    </row>
    <row r="12" spans="4:10" ht="9" customHeight="1">
      <c r="D12" s="4"/>
      <c r="E12" s="4"/>
      <c r="F12" s="4"/>
      <c r="I12" s="4"/>
      <c r="J12" s="4"/>
    </row>
    <row r="13" spans="1:10" ht="15">
      <c r="A13" s="3" t="str">
        <f>'2. RPK'!A12</f>
        <v>OPD pelaksana</v>
      </c>
      <c r="C13" s="3" t="s">
        <v>20</v>
      </c>
      <c r="D13" s="265">
        <f>'2. RPK'!D12</f>
        <v>0</v>
      </c>
      <c r="E13" s="265"/>
      <c r="F13" s="265"/>
      <c r="G13" s="3" t="str">
        <f>'2. RPK'!J12</f>
        <v>Disusun Oleh</v>
      </c>
      <c r="H13" s="3" t="s">
        <v>20</v>
      </c>
      <c r="I13" s="265">
        <f>'2. RPK'!L12</f>
        <v>0</v>
      </c>
      <c r="J13" s="265"/>
    </row>
    <row r="14" spans="4:10" ht="9" customHeight="1">
      <c r="D14" s="4"/>
      <c r="E14" s="4"/>
      <c r="F14" s="4"/>
      <c r="I14" s="4"/>
      <c r="J14" s="4"/>
    </row>
    <row r="15" spans="1:10" ht="15">
      <c r="A15" s="3" t="str">
        <f>'2. RPK'!A14</f>
        <v>Jenis DAK</v>
      </c>
      <c r="C15" s="3" t="s">
        <v>20</v>
      </c>
      <c r="D15" s="265">
        <f>'2. RPK'!D14</f>
        <v>0</v>
      </c>
      <c r="E15" s="265"/>
      <c r="F15" s="265"/>
      <c r="G15" s="3" t="str">
        <f>'2. RPK'!J14</f>
        <v>Tanggal Paraf</v>
      </c>
      <c r="H15" s="3" t="s">
        <v>20</v>
      </c>
      <c r="I15" s="265"/>
      <c r="J15" s="265"/>
    </row>
    <row r="16" spans="4:10" ht="7.5" customHeight="1">
      <c r="D16" s="4"/>
      <c r="E16" s="4"/>
      <c r="F16" s="4"/>
      <c r="I16" s="4"/>
      <c r="J16" s="4"/>
    </row>
    <row r="17" spans="1:10" ht="15">
      <c r="A17" s="3" t="str">
        <f>'2. RPK'!A16</f>
        <v>Nama Bidang DAK</v>
      </c>
      <c r="C17" s="3" t="s">
        <v>20</v>
      </c>
      <c r="D17" s="265">
        <f>'2. RPK'!D16</f>
        <v>0</v>
      </c>
      <c r="E17" s="265"/>
      <c r="F17" s="265"/>
      <c r="G17" s="3" t="str">
        <f>'2. RPK'!J16</f>
        <v>Direviu Oleh</v>
      </c>
      <c r="H17" s="3" t="s">
        <v>20</v>
      </c>
      <c r="I17" s="265">
        <f>'2. RPK'!L16</f>
        <v>0</v>
      </c>
      <c r="J17" s="265"/>
    </row>
    <row r="18" spans="4:10" ht="6" customHeight="1">
      <c r="D18" s="4"/>
      <c r="E18" s="4"/>
      <c r="F18" s="4"/>
      <c r="I18" s="4"/>
      <c r="J18" s="4"/>
    </row>
    <row r="19" spans="1:10" ht="15">
      <c r="A19" s="3" t="str">
        <f>'2. RPK'!A18</f>
        <v>Nama Sub Bidang DAK</v>
      </c>
      <c r="C19" s="3" t="s">
        <v>20</v>
      </c>
      <c r="D19" s="265">
        <f>'2. RPK'!D18</f>
        <v>0</v>
      </c>
      <c r="E19" s="265"/>
      <c r="F19" s="265"/>
      <c r="G19" s="3" t="str">
        <f>'2. RPK'!J18</f>
        <v>Tanggal dan Paraf</v>
      </c>
      <c r="H19" s="3" t="s">
        <v>20</v>
      </c>
      <c r="I19" s="265"/>
      <c r="J19" s="265"/>
    </row>
    <row r="22" spans="1:11" ht="14.25" customHeight="1">
      <c r="A22" s="278" t="s">
        <v>0</v>
      </c>
      <c r="B22" s="278" t="s">
        <v>1</v>
      </c>
      <c r="C22" s="278"/>
      <c r="D22" s="278"/>
      <c r="E22" s="278" t="s">
        <v>249</v>
      </c>
      <c r="F22" s="278" t="s">
        <v>21</v>
      </c>
      <c r="G22" s="278"/>
      <c r="H22" s="278"/>
      <c r="I22" s="278"/>
      <c r="J22" s="278"/>
      <c r="K22" s="5"/>
    </row>
    <row r="23" spans="1:11" ht="41.25" customHeight="1">
      <c r="A23" s="278"/>
      <c r="B23" s="278"/>
      <c r="C23" s="278"/>
      <c r="D23" s="278"/>
      <c r="E23" s="278"/>
      <c r="F23" s="278" t="s">
        <v>22</v>
      </c>
      <c r="G23" s="278" t="s">
        <v>294</v>
      </c>
      <c r="H23" s="278"/>
      <c r="I23" s="278"/>
      <c r="J23" s="278"/>
      <c r="K23" s="6"/>
    </row>
    <row r="24" spans="1:11" ht="34.5" customHeight="1">
      <c r="A24" s="278"/>
      <c r="B24" s="278"/>
      <c r="C24" s="278"/>
      <c r="D24" s="278"/>
      <c r="E24" s="278"/>
      <c r="F24" s="278"/>
      <c r="G24" s="7" t="s">
        <v>23</v>
      </c>
      <c r="H24" s="276" t="s">
        <v>24</v>
      </c>
      <c r="I24" s="277"/>
      <c r="J24" s="7" t="s">
        <v>25</v>
      </c>
      <c r="K24" s="8"/>
    </row>
    <row r="25" spans="1:10" ht="14.25" customHeight="1">
      <c r="A25" s="9">
        <v>1</v>
      </c>
      <c r="B25" s="282">
        <v>2</v>
      </c>
      <c r="C25" s="282"/>
      <c r="D25" s="282"/>
      <c r="E25" s="9">
        <v>3</v>
      </c>
      <c r="F25" s="9">
        <v>4</v>
      </c>
      <c r="G25" s="9">
        <v>5</v>
      </c>
      <c r="H25" s="285">
        <v>6</v>
      </c>
      <c r="I25" s="286"/>
      <c r="J25" s="9">
        <v>7</v>
      </c>
    </row>
    <row r="26" spans="1:10" ht="18.75" customHeight="1">
      <c r="A26" s="47">
        <v>1</v>
      </c>
      <c r="B26" s="283" t="s">
        <v>114</v>
      </c>
      <c r="C26" s="283"/>
      <c r="D26" s="283"/>
      <c r="E26" s="48">
        <v>43287</v>
      </c>
      <c r="F26" s="47">
        <v>120</v>
      </c>
      <c r="G26" s="39" t="s">
        <v>124</v>
      </c>
      <c r="H26" s="254">
        <v>43418</v>
      </c>
      <c r="I26" s="255"/>
      <c r="J26" s="49">
        <v>100</v>
      </c>
    </row>
    <row r="27" spans="1:10" ht="18.75" customHeight="1">
      <c r="A27" s="47">
        <v>2</v>
      </c>
      <c r="B27" s="50" t="s">
        <v>119</v>
      </c>
      <c r="C27" s="51"/>
      <c r="D27" s="52"/>
      <c r="E27" s="48">
        <v>43287</v>
      </c>
      <c r="F27" s="47">
        <v>120</v>
      </c>
      <c r="G27" s="39" t="s">
        <v>125</v>
      </c>
      <c r="H27" s="254">
        <v>43413</v>
      </c>
      <c r="I27" s="255"/>
      <c r="J27" s="49">
        <v>100</v>
      </c>
    </row>
    <row r="28" spans="1:10" ht="15">
      <c r="A28" s="12"/>
      <c r="B28" s="284" t="s">
        <v>104</v>
      </c>
      <c r="C28" s="284"/>
      <c r="D28" s="284"/>
      <c r="E28" s="13"/>
      <c r="F28" s="12"/>
      <c r="G28" s="14"/>
      <c r="H28" s="274"/>
      <c r="I28" s="275"/>
      <c r="J28" s="15"/>
    </row>
    <row r="30" ht="15">
      <c r="A30" s="158" t="s">
        <v>173</v>
      </c>
    </row>
    <row r="31" ht="15">
      <c r="A31" s="3">
        <v>1</v>
      </c>
    </row>
    <row r="32" ht="15">
      <c r="A32" s="3">
        <v>2</v>
      </c>
    </row>
    <row r="33" spans="1:2" ht="15">
      <c r="A33" s="3">
        <v>3</v>
      </c>
      <c r="B33" s="3" t="s">
        <v>301</v>
      </c>
    </row>
    <row r="34" spans="1:9" s="239" customFormat="1" ht="30" customHeight="1">
      <c r="A34" s="235" t="s">
        <v>0</v>
      </c>
      <c r="B34" s="279" t="s">
        <v>258</v>
      </c>
      <c r="C34" s="280"/>
      <c r="D34" s="236" t="s">
        <v>24</v>
      </c>
      <c r="E34" s="237" t="s">
        <v>259</v>
      </c>
      <c r="F34" s="238" t="s">
        <v>292</v>
      </c>
      <c r="G34" s="281" t="s">
        <v>293</v>
      </c>
      <c r="H34" s="281"/>
      <c r="I34" s="280"/>
    </row>
    <row r="35" spans="1:9" ht="15">
      <c r="A35" s="171">
        <v>1</v>
      </c>
      <c r="B35" s="216"/>
      <c r="C35" s="217"/>
      <c r="D35" s="218"/>
      <c r="E35" s="219"/>
      <c r="F35" s="209"/>
      <c r="G35" s="233"/>
      <c r="H35" s="233"/>
      <c r="I35" s="234"/>
    </row>
    <row r="36" spans="1:9" ht="15">
      <c r="A36" s="171">
        <v>2</v>
      </c>
      <c r="B36" s="216"/>
      <c r="C36" s="217"/>
      <c r="D36" s="218"/>
      <c r="E36" s="219"/>
      <c r="F36" s="209"/>
      <c r="G36" s="233"/>
      <c r="H36" s="233"/>
      <c r="I36" s="234"/>
    </row>
    <row r="37" spans="1:9" ht="15">
      <c r="A37" s="171">
        <v>3</v>
      </c>
      <c r="B37" s="216"/>
      <c r="C37" s="217"/>
      <c r="D37" s="218"/>
      <c r="E37" s="219"/>
      <c r="F37" s="209"/>
      <c r="G37" s="233"/>
      <c r="H37" s="233"/>
      <c r="I37" s="234"/>
    </row>
    <row r="38" spans="1:9" ht="15">
      <c r="A38" s="171">
        <v>4</v>
      </c>
      <c r="B38" s="216"/>
      <c r="C38" s="217"/>
      <c r="D38" s="218"/>
      <c r="E38" s="219"/>
      <c r="F38" s="209"/>
      <c r="G38" s="233"/>
      <c r="H38" s="233"/>
      <c r="I38" s="234"/>
    </row>
    <row r="39" spans="1:9" ht="15">
      <c r="A39" s="171">
        <v>5</v>
      </c>
      <c r="B39" s="216"/>
      <c r="C39" s="217"/>
      <c r="D39" s="218"/>
      <c r="E39" s="219"/>
      <c r="F39" s="209"/>
      <c r="G39" s="233"/>
      <c r="H39" s="233"/>
      <c r="I39" s="234"/>
    </row>
    <row r="40" spans="1:9" ht="15">
      <c r="A40" s="171">
        <v>6</v>
      </c>
      <c r="B40" s="216"/>
      <c r="C40" s="217"/>
      <c r="D40" s="218"/>
      <c r="E40" s="219"/>
      <c r="F40" s="209"/>
      <c r="G40" s="233"/>
      <c r="H40" s="233"/>
      <c r="I40" s="234"/>
    </row>
    <row r="41" spans="1:9" ht="15">
      <c r="A41" s="171">
        <v>7</v>
      </c>
      <c r="B41" s="216"/>
      <c r="C41" s="217"/>
      <c r="D41" s="218"/>
      <c r="E41" s="219"/>
      <c r="F41" s="209"/>
      <c r="G41" s="233"/>
      <c r="H41" s="233"/>
      <c r="I41" s="234"/>
    </row>
    <row r="42" spans="1:9" ht="15">
      <c r="A42" s="179">
        <v>8</v>
      </c>
      <c r="B42" s="216"/>
      <c r="C42" s="217"/>
      <c r="D42" s="218"/>
      <c r="E42" s="219"/>
      <c r="F42" s="209"/>
      <c r="G42" s="233"/>
      <c r="H42" s="233"/>
      <c r="I42" s="234"/>
    </row>
    <row r="43" spans="1:9" ht="15">
      <c r="A43" s="179">
        <v>9</v>
      </c>
      <c r="B43" s="216"/>
      <c r="C43" s="217"/>
      <c r="D43" s="218"/>
      <c r="E43" s="219"/>
      <c r="F43" s="209"/>
      <c r="G43" s="233"/>
      <c r="H43" s="233"/>
      <c r="I43" s="234"/>
    </row>
    <row r="44" spans="1:9" ht="15">
      <c r="A44" s="179">
        <v>10</v>
      </c>
      <c r="B44" s="216"/>
      <c r="C44" s="217"/>
      <c r="D44" s="218"/>
      <c r="E44" s="219"/>
      <c r="F44" s="209"/>
      <c r="G44" s="233"/>
      <c r="H44" s="233"/>
      <c r="I44" s="234"/>
    </row>
    <row r="45" spans="1:9" ht="15">
      <c r="A45" s="179">
        <v>11</v>
      </c>
      <c r="B45" s="216"/>
      <c r="C45" s="217"/>
      <c r="D45" s="27"/>
      <c r="E45" s="169"/>
      <c r="F45" s="209"/>
      <c r="G45" s="233"/>
      <c r="H45" s="233"/>
      <c r="I45" s="234"/>
    </row>
    <row r="46" spans="1:9" ht="15">
      <c r="A46" s="179">
        <v>12</v>
      </c>
      <c r="B46" s="216"/>
      <c r="C46" s="217"/>
      <c r="D46" s="218"/>
      <c r="E46" s="219"/>
      <c r="F46" s="209"/>
      <c r="G46" s="233"/>
      <c r="H46" s="233"/>
      <c r="I46" s="234"/>
    </row>
    <row r="47" spans="1:9" ht="15">
      <c r="A47" s="171">
        <v>13</v>
      </c>
      <c r="B47" s="216"/>
      <c r="C47" s="217"/>
      <c r="D47" s="218"/>
      <c r="E47" s="219"/>
      <c r="F47" s="209"/>
      <c r="G47" s="233"/>
      <c r="H47" s="233"/>
      <c r="I47" s="234"/>
    </row>
    <row r="48" spans="1:9" ht="15">
      <c r="A48" s="179">
        <v>14</v>
      </c>
      <c r="B48" s="216"/>
      <c r="C48" s="217"/>
      <c r="D48" s="218"/>
      <c r="E48" s="219"/>
      <c r="F48" s="209"/>
      <c r="G48" s="233"/>
      <c r="H48" s="233"/>
      <c r="I48" s="234"/>
    </row>
    <row r="49" spans="1:9" ht="15">
      <c r="A49" s="171">
        <v>15</v>
      </c>
      <c r="B49" s="216"/>
      <c r="C49" s="217"/>
      <c r="D49" s="218"/>
      <c r="E49" s="219"/>
      <c r="F49" s="209"/>
      <c r="G49" s="233"/>
      <c r="H49" s="233"/>
      <c r="I49" s="234"/>
    </row>
  </sheetData>
  <sheetProtection/>
  <mergeCells count="32">
    <mergeCell ref="D19:F19"/>
    <mergeCell ref="I11:J11"/>
    <mergeCell ref="A9:J9"/>
    <mergeCell ref="D11:F11"/>
    <mergeCell ref="D15:F15"/>
    <mergeCell ref="I13:J13"/>
    <mergeCell ref="I15:J15"/>
    <mergeCell ref="I17:J17"/>
    <mergeCell ref="D1:J2"/>
    <mergeCell ref="D3:J4"/>
    <mergeCell ref="D5:J5"/>
    <mergeCell ref="D6:J6"/>
    <mergeCell ref="I7:J7"/>
    <mergeCell ref="B34:C34"/>
    <mergeCell ref="G34:I34"/>
    <mergeCell ref="A22:A24"/>
    <mergeCell ref="E22:E24"/>
    <mergeCell ref="B25:D25"/>
    <mergeCell ref="B26:D26"/>
    <mergeCell ref="G23:J23"/>
    <mergeCell ref="F22:J22"/>
    <mergeCell ref="B28:D28"/>
    <mergeCell ref="H28:I28"/>
    <mergeCell ref="H27:I27"/>
    <mergeCell ref="H24:I24"/>
    <mergeCell ref="I19:J19"/>
    <mergeCell ref="F23:F24"/>
    <mergeCell ref="D13:F13"/>
    <mergeCell ref="D17:F17"/>
    <mergeCell ref="H25:I25"/>
    <mergeCell ref="H26:I26"/>
    <mergeCell ref="B22:D24"/>
  </mergeCells>
  <printOptions/>
  <pageMargins left="0.2362204724409449" right="0.2362204724409449" top="0.2362204724409449" bottom="0.2362204724409449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58"/>
  <sheetViews>
    <sheetView zoomScale="145" zoomScaleNormal="145" zoomScalePageLayoutView="0" workbookViewId="0" topLeftCell="A1">
      <selection activeCell="E44" sqref="E44"/>
    </sheetView>
  </sheetViews>
  <sheetFormatPr defaultColWidth="9.140625" defaultRowHeight="15"/>
  <cols>
    <col min="1" max="1" width="4.28125" style="3" customWidth="1"/>
    <col min="2" max="2" width="29.57421875" style="3" customWidth="1"/>
    <col min="3" max="3" width="3.28125" style="3" customWidth="1"/>
    <col min="4" max="4" width="14.28125" style="3" customWidth="1"/>
    <col min="5" max="5" width="22.8515625" style="3" customWidth="1"/>
    <col min="6" max="6" width="22.140625" style="3" customWidth="1"/>
    <col min="7" max="7" width="20.8515625" style="3" customWidth="1"/>
    <col min="8" max="8" width="21.421875" style="3" customWidth="1"/>
    <col min="9" max="9" width="21.57421875" style="3" customWidth="1"/>
    <col min="10" max="16384" width="9.140625" style="3" customWidth="1"/>
  </cols>
  <sheetData>
    <row r="1" spans="3:9" ht="15">
      <c r="C1" s="287" t="str">
        <f>'3. RRPK'!$D$1</f>
        <v>PEMERINTAH KABUPATEN LUMAJANG</v>
      </c>
      <c r="D1" s="287"/>
      <c r="E1" s="287"/>
      <c r="F1" s="287"/>
      <c r="G1" s="287"/>
      <c r="H1" s="287"/>
      <c r="I1" s="287"/>
    </row>
    <row r="2" spans="3:9" ht="15">
      <c r="C2" s="287"/>
      <c r="D2" s="287"/>
      <c r="E2" s="287"/>
      <c r="F2" s="287"/>
      <c r="G2" s="287"/>
      <c r="H2" s="287"/>
      <c r="I2" s="287"/>
    </row>
    <row r="3" spans="3:9" ht="15">
      <c r="C3" s="288" t="str">
        <f>'3. RRPK'!$D$3</f>
        <v>I N S P E K T O R A T</v>
      </c>
      <c r="D3" s="288"/>
      <c r="E3" s="288"/>
      <c r="F3" s="288"/>
      <c r="G3" s="288"/>
      <c r="H3" s="288"/>
      <c r="I3" s="288"/>
    </row>
    <row r="4" spans="3:9" ht="15">
      <c r="C4" s="288"/>
      <c r="D4" s="288"/>
      <c r="E4" s="288"/>
      <c r="F4" s="288"/>
      <c r="G4" s="288"/>
      <c r="H4" s="288"/>
      <c r="I4" s="288"/>
    </row>
    <row r="5" spans="3:9" ht="15.75">
      <c r="C5" s="300" t="str">
        <f>'3. RRPK'!$D$5</f>
        <v>Jl. Arif Rahman Hakim No. 1 Lumajang</v>
      </c>
      <c r="D5" s="300"/>
      <c r="E5" s="300"/>
      <c r="F5" s="300"/>
      <c r="G5" s="300"/>
      <c r="H5" s="300"/>
      <c r="I5" s="300"/>
    </row>
    <row r="6" spans="3:9" ht="15.75">
      <c r="C6" s="301" t="str">
        <f>'3. RRPK'!$D$6</f>
        <v>Tlp. (0334) 881485; Fax. (0334) 894126</v>
      </c>
      <c r="D6" s="301"/>
      <c r="E6" s="301"/>
      <c r="F6" s="301"/>
      <c r="G6" s="301"/>
      <c r="H6" s="301"/>
      <c r="I6" s="301"/>
    </row>
    <row r="7" spans="7:9" ht="15">
      <c r="G7" s="248"/>
      <c r="H7" s="248"/>
      <c r="I7" s="248"/>
    </row>
    <row r="8" ht="15.75" thickBot="1"/>
    <row r="9" spans="1:9" ht="24.75" customHeight="1" thickTop="1">
      <c r="A9" s="302" t="s">
        <v>105</v>
      </c>
      <c r="B9" s="302"/>
      <c r="C9" s="302"/>
      <c r="D9" s="302"/>
      <c r="E9" s="302"/>
      <c r="F9" s="302"/>
      <c r="G9" s="302"/>
      <c r="H9" s="302"/>
      <c r="I9" s="302"/>
    </row>
    <row r="10" spans="1:9" ht="12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5.75">
      <c r="A11" s="19" t="str">
        <f>'3. RRPK'!A11</f>
        <v>Nama Pemda</v>
      </c>
      <c r="B11" s="19"/>
      <c r="C11" s="20" t="s">
        <v>20</v>
      </c>
      <c r="D11" s="290" t="str">
        <f>'3. RRPK'!D11</f>
        <v>PEMERINTAH KABUPATEN LUMAJANG</v>
      </c>
      <c r="E11" s="290"/>
      <c r="F11" s="290"/>
      <c r="G11" s="19" t="str">
        <f>'3. RRPK'!G11</f>
        <v>KKR Nomor</v>
      </c>
      <c r="H11" s="21" t="s">
        <v>20</v>
      </c>
      <c r="I11" s="22"/>
    </row>
    <row r="12" spans="1:9" ht="7.5" customHeight="1">
      <c r="A12" s="19"/>
      <c r="B12" s="19"/>
      <c r="C12" s="20"/>
      <c r="D12" s="22"/>
      <c r="E12" s="22"/>
      <c r="F12" s="22"/>
      <c r="G12" s="19"/>
      <c r="H12" s="21"/>
      <c r="I12" s="22"/>
    </row>
    <row r="13" spans="1:9" ht="15.75">
      <c r="A13" s="19" t="str">
        <f>'3. RRPK'!A13</f>
        <v>OPD pelaksana</v>
      </c>
      <c r="B13" s="19"/>
      <c r="C13" s="20" t="s">
        <v>20</v>
      </c>
      <c r="D13" s="290">
        <f>'3. RRPK'!D13</f>
        <v>0</v>
      </c>
      <c r="E13" s="290"/>
      <c r="F13" s="290"/>
      <c r="G13" s="19" t="str">
        <f>'3. RRPK'!G13</f>
        <v>Disusun Oleh</v>
      </c>
      <c r="H13" s="21" t="s">
        <v>20</v>
      </c>
      <c r="I13" s="22">
        <f>'3. RRPK'!I13</f>
        <v>0</v>
      </c>
    </row>
    <row r="14" spans="1:9" ht="5.25" customHeight="1">
      <c r="A14" s="19"/>
      <c r="B14" s="19"/>
      <c r="C14" s="20"/>
      <c r="D14" s="22"/>
      <c r="E14" s="22"/>
      <c r="F14" s="22"/>
      <c r="G14" s="19"/>
      <c r="H14" s="21"/>
      <c r="I14" s="22"/>
    </row>
    <row r="15" spans="1:9" ht="15.75">
      <c r="A15" s="19" t="str">
        <f>'3. RRPK'!A15</f>
        <v>Jenis DAK</v>
      </c>
      <c r="B15" s="19"/>
      <c r="C15" s="20" t="s">
        <v>20</v>
      </c>
      <c r="D15" s="290">
        <f>'3. RRPK'!D15</f>
        <v>0</v>
      </c>
      <c r="E15" s="290"/>
      <c r="F15" s="290"/>
      <c r="G15" s="19" t="str">
        <f>'3. RRPK'!G15</f>
        <v>Tanggal Paraf</v>
      </c>
      <c r="H15" s="21" t="s">
        <v>20</v>
      </c>
      <c r="I15" s="22"/>
    </row>
    <row r="16" spans="1:9" ht="6.75" customHeight="1">
      <c r="A16" s="19"/>
      <c r="B16" s="19"/>
      <c r="C16" s="20"/>
      <c r="D16" s="22"/>
      <c r="E16" s="22"/>
      <c r="F16" s="22"/>
      <c r="G16" s="19"/>
      <c r="H16" s="21"/>
      <c r="I16" s="22"/>
    </row>
    <row r="17" spans="1:9" ht="15.75">
      <c r="A17" s="19" t="str">
        <f>'3. RRPK'!A17</f>
        <v>Nama Bidang DAK</v>
      </c>
      <c r="B17" s="19"/>
      <c r="C17" s="20" t="s">
        <v>20</v>
      </c>
      <c r="D17" s="290">
        <f>'3. RRPK'!D17</f>
        <v>0</v>
      </c>
      <c r="E17" s="290"/>
      <c r="F17" s="290"/>
      <c r="G17" s="19" t="str">
        <f>'3. RRPK'!G17</f>
        <v>Direviu Oleh</v>
      </c>
      <c r="H17" s="21" t="s">
        <v>20</v>
      </c>
      <c r="I17" s="22">
        <f>'3. RRPK'!I17</f>
        <v>0</v>
      </c>
    </row>
    <row r="18" spans="1:9" ht="6" customHeight="1">
      <c r="A18" s="19"/>
      <c r="B18" s="19"/>
      <c r="C18" s="20"/>
      <c r="D18" s="22"/>
      <c r="E18" s="22"/>
      <c r="F18" s="22"/>
      <c r="G18" s="19"/>
      <c r="H18" s="21"/>
      <c r="I18" s="22"/>
    </row>
    <row r="19" spans="1:9" ht="15.75">
      <c r="A19" s="19" t="str">
        <f>'3. RRPK'!A19</f>
        <v>Nama Sub Bidang DAK</v>
      </c>
      <c r="B19" s="19"/>
      <c r="C19" s="20" t="s">
        <v>20</v>
      </c>
      <c r="D19" s="290">
        <f>'3. RRPK'!D19</f>
        <v>0</v>
      </c>
      <c r="E19" s="290"/>
      <c r="F19" s="290"/>
      <c r="G19" s="19" t="str">
        <f>'3. RRPK'!G19</f>
        <v>Tanggal dan Paraf</v>
      </c>
      <c r="H19" s="21" t="s">
        <v>20</v>
      </c>
      <c r="I19" s="22"/>
    </row>
    <row r="20" ht="7.5" customHeight="1"/>
    <row r="21" spans="1:9" ht="44.25" customHeight="1">
      <c r="A21" s="293" t="s">
        <v>0</v>
      </c>
      <c r="B21" s="293" t="s">
        <v>26</v>
      </c>
      <c r="C21" s="293"/>
      <c r="D21" s="293"/>
      <c r="E21" s="293"/>
      <c r="F21" s="293"/>
      <c r="G21" s="293"/>
      <c r="H21" s="293"/>
      <c r="I21" s="293" t="s">
        <v>9</v>
      </c>
    </row>
    <row r="22" spans="1:9" ht="15.75">
      <c r="A22" s="293"/>
      <c r="B22" s="296" t="s">
        <v>27</v>
      </c>
      <c r="C22" s="296"/>
      <c r="D22" s="296"/>
      <c r="E22" s="296" t="s">
        <v>30</v>
      </c>
      <c r="F22" s="296"/>
      <c r="G22" s="296"/>
      <c r="H22" s="296"/>
      <c r="I22" s="293"/>
    </row>
    <row r="23" spans="1:9" ht="31.5">
      <c r="A23" s="293"/>
      <c r="B23" s="294" t="s">
        <v>23</v>
      </c>
      <c r="C23" s="294"/>
      <c r="D23" s="24" t="s">
        <v>24</v>
      </c>
      <c r="E23" s="25" t="s">
        <v>28</v>
      </c>
      <c r="F23" s="25" t="s">
        <v>29</v>
      </c>
      <c r="G23" s="24" t="s">
        <v>96</v>
      </c>
      <c r="H23" s="24" t="s">
        <v>126</v>
      </c>
      <c r="I23" s="293"/>
    </row>
    <row r="24" spans="1:9" ht="16.5">
      <c r="A24" s="53">
        <v>1</v>
      </c>
      <c r="B24" s="295">
        <v>2</v>
      </c>
      <c r="C24" s="295"/>
      <c r="D24" s="53">
        <v>3</v>
      </c>
      <c r="E24" s="53">
        <v>4</v>
      </c>
      <c r="F24" s="53">
        <v>5</v>
      </c>
      <c r="G24" s="61">
        <v>6</v>
      </c>
      <c r="H24" s="61"/>
      <c r="I24" s="26">
        <v>7</v>
      </c>
    </row>
    <row r="25" spans="1:9" ht="20.25" customHeight="1">
      <c r="A25" s="297">
        <v>1</v>
      </c>
      <c r="B25" s="303" t="s">
        <v>115</v>
      </c>
      <c r="C25" s="303"/>
      <c r="D25" s="55">
        <f>'[1]Rekap Bayar'!I24</f>
        <v>43445</v>
      </c>
      <c r="E25" s="43">
        <v>133199250</v>
      </c>
      <c r="F25" s="56"/>
      <c r="G25" s="62">
        <f>SUM(E25+F25)</f>
        <v>133199250</v>
      </c>
      <c r="H25" s="62">
        <f>'2. RPK'!J23</f>
        <v>133199250</v>
      </c>
      <c r="I25" s="304" t="str">
        <f>'2. RPK'!F23</f>
        <v>Pembangunan Jaringan Air Bersih XXXXXX</v>
      </c>
    </row>
    <row r="26" spans="1:9" ht="15">
      <c r="A26" s="298"/>
      <c r="B26" s="303" t="s">
        <v>116</v>
      </c>
      <c r="C26" s="303"/>
      <c r="D26" s="55">
        <f>'[1]Rekap Bayar'!I25</f>
        <v>43460</v>
      </c>
      <c r="E26" s="43">
        <v>279718425</v>
      </c>
      <c r="F26" s="56"/>
      <c r="G26" s="62">
        <f aca="true" t="shared" si="0" ref="G26:G33">SUM(E26+F26)</f>
        <v>279718425</v>
      </c>
      <c r="H26" s="62">
        <f>'2. RPK'!J24</f>
        <v>279718425</v>
      </c>
      <c r="I26" s="305"/>
    </row>
    <row r="27" spans="1:9" ht="15">
      <c r="A27" s="298"/>
      <c r="B27" s="303" t="s">
        <v>117</v>
      </c>
      <c r="C27" s="303"/>
      <c r="D27" s="55">
        <f>'[1]Rekap Bayar'!I26</f>
        <v>43461</v>
      </c>
      <c r="E27" s="43">
        <v>91230225</v>
      </c>
      <c r="F27" s="56"/>
      <c r="G27" s="62">
        <f t="shared" si="0"/>
        <v>91230225</v>
      </c>
      <c r="H27" s="62">
        <f>'2. RPK'!J25</f>
        <v>91230225</v>
      </c>
      <c r="I27" s="305"/>
    </row>
    <row r="28" spans="1:9" ht="15">
      <c r="A28" s="298"/>
      <c r="B28" s="303" t="s">
        <v>118</v>
      </c>
      <c r="C28" s="303"/>
      <c r="D28" s="55">
        <f>D27</f>
        <v>43461</v>
      </c>
      <c r="E28" s="43">
        <v>26534100</v>
      </c>
      <c r="F28" s="56"/>
      <c r="G28" s="62">
        <f t="shared" si="0"/>
        <v>26534100</v>
      </c>
      <c r="H28" s="62">
        <f>'2. RPK'!J26</f>
        <v>26534100</v>
      </c>
      <c r="I28" s="305"/>
    </row>
    <row r="29" spans="1:9" ht="15">
      <c r="A29" s="299"/>
      <c r="B29" s="307" t="s">
        <v>96</v>
      </c>
      <c r="C29" s="308"/>
      <c r="D29" s="59"/>
      <c r="E29" s="60">
        <f>SUM(E25:E28)</f>
        <v>530682000</v>
      </c>
      <c r="F29" s="60">
        <f>SUM(F25:F28)</f>
        <v>0</v>
      </c>
      <c r="G29" s="63">
        <f>SUM(G25:G28)</f>
        <v>530682000</v>
      </c>
      <c r="H29" s="63">
        <f>SUM(H25:H28)</f>
        <v>530682000</v>
      </c>
      <c r="I29" s="306"/>
    </row>
    <row r="30" spans="1:9" ht="15" customHeight="1">
      <c r="A30" s="297">
        <v>2</v>
      </c>
      <c r="B30" s="303" t="s">
        <v>120</v>
      </c>
      <c r="C30" s="303"/>
      <c r="D30" s="55">
        <f>'[1]Rekap Bayar'!I29</f>
        <v>43441</v>
      </c>
      <c r="E30" s="43">
        <v>116172750</v>
      </c>
      <c r="F30" s="56"/>
      <c r="G30" s="62">
        <f t="shared" si="0"/>
        <v>116172750</v>
      </c>
      <c r="H30" s="64">
        <f>'2. RPK'!J28</f>
        <v>116172750</v>
      </c>
      <c r="I30" s="304" t="str">
        <f>'2. RPK'!F28</f>
        <v>Pembangunan Jaringan Air Bersih XXXXXX</v>
      </c>
    </row>
    <row r="31" spans="1:9" ht="15">
      <c r="A31" s="298"/>
      <c r="B31" s="309" t="s">
        <v>121</v>
      </c>
      <c r="C31" s="309"/>
      <c r="D31" s="55">
        <f>'[1]Rekap Bayar'!I30</f>
        <v>43461</v>
      </c>
      <c r="E31" s="43">
        <v>243962775</v>
      </c>
      <c r="F31" s="56"/>
      <c r="G31" s="62">
        <f t="shared" si="0"/>
        <v>243962775</v>
      </c>
      <c r="H31" s="64">
        <f>'2. RPK'!J29</f>
        <v>243962775</v>
      </c>
      <c r="I31" s="305"/>
    </row>
    <row r="32" spans="1:9" ht="15">
      <c r="A32" s="298"/>
      <c r="B32" s="309" t="s">
        <v>122</v>
      </c>
      <c r="C32" s="309"/>
      <c r="D32" s="55">
        <f>'[1]Rekap Bayar'!I31</f>
        <v>43461</v>
      </c>
      <c r="E32" s="43">
        <v>65698175</v>
      </c>
      <c r="F32" s="56"/>
      <c r="G32" s="62">
        <f t="shared" si="0"/>
        <v>65698175</v>
      </c>
      <c r="H32" s="64">
        <f>'2. RPK'!J30</f>
        <v>65698175</v>
      </c>
      <c r="I32" s="305"/>
    </row>
    <row r="33" spans="1:9" ht="15">
      <c r="A33" s="298"/>
      <c r="B33" s="309" t="s">
        <v>123</v>
      </c>
      <c r="C33" s="309"/>
      <c r="D33" s="55">
        <f>D32</f>
        <v>43461</v>
      </c>
      <c r="E33" s="43">
        <v>22412300</v>
      </c>
      <c r="F33" s="56"/>
      <c r="G33" s="62">
        <f t="shared" si="0"/>
        <v>22412300</v>
      </c>
      <c r="H33" s="64">
        <f>'2. RPK'!J31</f>
        <v>22412300</v>
      </c>
      <c r="I33" s="305"/>
    </row>
    <row r="34" spans="1:9" ht="15">
      <c r="A34" s="299"/>
      <c r="B34" s="57" t="s">
        <v>96</v>
      </c>
      <c r="C34" s="58"/>
      <c r="D34" s="59"/>
      <c r="E34" s="60">
        <f>SUM(E30:E33)</f>
        <v>448246000</v>
      </c>
      <c r="F34" s="65"/>
      <c r="G34" s="60">
        <f>SUM(G30:G33)</f>
        <v>448246000</v>
      </c>
      <c r="H34" s="60">
        <f>SUM(H30:H33)</f>
        <v>448246000</v>
      </c>
      <c r="I34" s="306"/>
    </row>
    <row r="35" spans="1:9" ht="15.75">
      <c r="A35" s="12"/>
      <c r="B35" s="291" t="s">
        <v>73</v>
      </c>
      <c r="C35" s="292"/>
      <c r="D35" s="28"/>
      <c r="E35" s="29">
        <f>SUM(E34+E29)</f>
        <v>978928000</v>
      </c>
      <c r="F35" s="29">
        <f>SUM(F34+F29)</f>
        <v>0</v>
      </c>
      <c r="G35" s="29">
        <f>SUM(G34+G29)</f>
        <v>978928000</v>
      </c>
      <c r="H35" s="29">
        <f>SUM(H34+H29)</f>
        <v>978928000</v>
      </c>
      <c r="I35" s="30"/>
    </row>
    <row r="37" ht="15">
      <c r="A37" s="158" t="s">
        <v>173</v>
      </c>
    </row>
    <row r="38" ht="15">
      <c r="A38" s="3">
        <v>1</v>
      </c>
    </row>
    <row r="39" ht="15">
      <c r="A39" s="3">
        <v>2</v>
      </c>
    </row>
    <row r="40" spans="1:2" ht="15">
      <c r="A40" s="3">
        <v>3</v>
      </c>
      <c r="B40" s="3" t="s">
        <v>302</v>
      </c>
    </row>
    <row r="42" spans="1:6" ht="15">
      <c r="A42" s="173" t="s">
        <v>0</v>
      </c>
      <c r="B42" s="173" t="s">
        <v>177</v>
      </c>
      <c r="C42" s="174"/>
      <c r="D42" s="175" t="s">
        <v>24</v>
      </c>
      <c r="E42" s="310" t="s">
        <v>190</v>
      </c>
      <c r="F42" s="311"/>
    </row>
    <row r="43" spans="1:6" ht="12.75" customHeight="1">
      <c r="A43" s="171">
        <v>1</v>
      </c>
      <c r="B43" s="172" t="s">
        <v>178</v>
      </c>
      <c r="C43" s="176"/>
      <c r="D43" s="177"/>
      <c r="E43" s="285"/>
      <c r="F43" s="286"/>
    </row>
    <row r="44" spans="1:6" ht="12.75" customHeight="1">
      <c r="A44" s="171">
        <v>2</v>
      </c>
      <c r="B44" s="172" t="s">
        <v>262</v>
      </c>
      <c r="C44" s="176"/>
      <c r="D44" s="177"/>
      <c r="E44" s="169"/>
      <c r="F44" s="170"/>
    </row>
    <row r="45" spans="1:6" ht="12.75" customHeight="1">
      <c r="A45" s="171">
        <v>3</v>
      </c>
      <c r="B45" s="172" t="s">
        <v>179</v>
      </c>
      <c r="C45" s="176"/>
      <c r="D45" s="177"/>
      <c r="E45" s="285"/>
      <c r="F45" s="286"/>
    </row>
    <row r="46" spans="1:6" ht="12.75" customHeight="1">
      <c r="A46" s="171">
        <v>4</v>
      </c>
      <c r="B46" s="172" t="s">
        <v>180</v>
      </c>
      <c r="C46" s="176"/>
      <c r="D46" s="177"/>
      <c r="E46" s="285"/>
      <c r="F46" s="286"/>
    </row>
    <row r="47" spans="1:6" ht="12.75" customHeight="1">
      <c r="A47" s="171">
        <v>5</v>
      </c>
      <c r="B47" s="172" t="s">
        <v>181</v>
      </c>
      <c r="C47" s="176"/>
      <c r="D47" s="177"/>
      <c r="E47" s="285"/>
      <c r="F47" s="286"/>
    </row>
    <row r="48" spans="1:6" ht="12.75" customHeight="1">
      <c r="A48" s="171">
        <v>6</v>
      </c>
      <c r="B48" s="172" t="s">
        <v>182</v>
      </c>
      <c r="C48" s="176"/>
      <c r="D48" s="177"/>
      <c r="E48" s="285"/>
      <c r="F48" s="286"/>
    </row>
    <row r="49" spans="1:6" ht="12.75" customHeight="1">
      <c r="A49" s="171">
        <v>7</v>
      </c>
      <c r="B49" s="172" t="s">
        <v>184</v>
      </c>
      <c r="C49" s="176"/>
      <c r="D49" s="177"/>
      <c r="E49" s="285"/>
      <c r="F49" s="286"/>
    </row>
    <row r="50" spans="1:6" ht="12.75" customHeight="1">
      <c r="A50" s="171">
        <v>8</v>
      </c>
      <c r="B50" s="172" t="s">
        <v>188</v>
      </c>
      <c r="C50" s="176"/>
      <c r="D50" s="177"/>
      <c r="E50" s="285"/>
      <c r="F50" s="286"/>
    </row>
    <row r="51" spans="1:6" ht="25.5">
      <c r="A51" s="171">
        <v>9</v>
      </c>
      <c r="B51" s="178" t="s">
        <v>191</v>
      </c>
      <c r="C51" s="176"/>
      <c r="D51" s="177"/>
      <c r="E51" s="285"/>
      <c r="F51" s="286"/>
    </row>
    <row r="52" spans="1:6" ht="51">
      <c r="A52" s="171">
        <v>10</v>
      </c>
      <c r="B52" s="178" t="s">
        <v>192</v>
      </c>
      <c r="C52" s="176"/>
      <c r="D52" s="177"/>
      <c r="E52" s="285"/>
      <c r="F52" s="286"/>
    </row>
    <row r="53" spans="1:6" ht="9.75" customHeight="1">
      <c r="A53" s="171">
        <v>11</v>
      </c>
      <c r="B53" s="172" t="s">
        <v>189</v>
      </c>
      <c r="C53" s="176"/>
      <c r="D53" s="177"/>
      <c r="E53" s="285"/>
      <c r="F53" s="286"/>
    </row>
    <row r="54" spans="1:6" ht="114.75" customHeight="1">
      <c r="A54" s="171">
        <v>12</v>
      </c>
      <c r="B54" s="39" t="s">
        <v>193</v>
      </c>
      <c r="C54" s="176"/>
      <c r="D54" s="180"/>
      <c r="E54" s="169"/>
      <c r="F54" s="170"/>
    </row>
    <row r="55" spans="1:6" ht="13.5" customHeight="1">
      <c r="A55" s="171">
        <v>13</v>
      </c>
      <c r="B55" s="172" t="s">
        <v>183</v>
      </c>
      <c r="C55" s="176"/>
      <c r="D55" s="177"/>
      <c r="E55" s="285"/>
      <c r="F55" s="286"/>
    </row>
    <row r="56" spans="1:6" ht="13.5" customHeight="1">
      <c r="A56" s="171">
        <v>14</v>
      </c>
      <c r="B56" s="172" t="s">
        <v>185</v>
      </c>
      <c r="C56" s="176"/>
      <c r="D56" s="177"/>
      <c r="E56" s="285"/>
      <c r="F56" s="286"/>
    </row>
    <row r="57" spans="1:6" ht="13.5" customHeight="1">
      <c r="A57" s="171">
        <v>15</v>
      </c>
      <c r="B57" s="172" t="s">
        <v>186</v>
      </c>
      <c r="C57" s="176"/>
      <c r="D57" s="177"/>
      <c r="E57" s="285"/>
      <c r="F57" s="286"/>
    </row>
    <row r="58" spans="1:6" ht="13.5" customHeight="1">
      <c r="A58" s="171">
        <v>16</v>
      </c>
      <c r="B58" s="172" t="s">
        <v>187</v>
      </c>
      <c r="C58" s="176"/>
      <c r="D58" s="177"/>
      <c r="E58" s="285"/>
      <c r="F58" s="286"/>
    </row>
  </sheetData>
  <sheetProtection/>
  <mergeCells count="47">
    <mergeCell ref="E56:F56"/>
    <mergeCell ref="E42:F42"/>
    <mergeCell ref="E43:F43"/>
    <mergeCell ref="E45:F45"/>
    <mergeCell ref="E46:F46"/>
    <mergeCell ref="E47:F47"/>
    <mergeCell ref="E48:F48"/>
    <mergeCell ref="E57:F57"/>
    <mergeCell ref="E58:F58"/>
    <mergeCell ref="E49:F49"/>
    <mergeCell ref="E50:F50"/>
    <mergeCell ref="E51:F51"/>
    <mergeCell ref="E52:F52"/>
    <mergeCell ref="E53:F53"/>
    <mergeCell ref="E55:F55"/>
    <mergeCell ref="B29:C29"/>
    <mergeCell ref="B27:C27"/>
    <mergeCell ref="B26:C26"/>
    <mergeCell ref="A25:A29"/>
    <mergeCell ref="B33:C33"/>
    <mergeCell ref="B32:C32"/>
    <mergeCell ref="B31:C31"/>
    <mergeCell ref="B30:C30"/>
    <mergeCell ref="B25:C25"/>
    <mergeCell ref="B28:C28"/>
    <mergeCell ref="I25:I29"/>
    <mergeCell ref="D19:F19"/>
    <mergeCell ref="B21:H21"/>
    <mergeCell ref="E22:H22"/>
    <mergeCell ref="I21:I23"/>
    <mergeCell ref="I30:I34"/>
    <mergeCell ref="C1:I2"/>
    <mergeCell ref="C3:I4"/>
    <mergeCell ref="C5:I5"/>
    <mergeCell ref="C6:I6"/>
    <mergeCell ref="G7:I7"/>
    <mergeCell ref="A9:I9"/>
    <mergeCell ref="D11:F11"/>
    <mergeCell ref="D13:F13"/>
    <mergeCell ref="D15:F15"/>
    <mergeCell ref="D17:F17"/>
    <mergeCell ref="B35:C35"/>
    <mergeCell ref="A21:A23"/>
    <mergeCell ref="B23:C23"/>
    <mergeCell ref="B24:C24"/>
    <mergeCell ref="B22:D22"/>
    <mergeCell ref="A30:A34"/>
  </mergeCells>
  <printOptions/>
  <pageMargins left="0.5118110236220472" right="0.2362204724409449" top="0.5118110236220472" bottom="0.5118110236220472" header="0.31496062992125984" footer="0.31496062992125984"/>
  <pageSetup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81"/>
  <sheetViews>
    <sheetView zoomScale="115" zoomScaleNormal="115" zoomScalePageLayoutView="0" workbookViewId="0" topLeftCell="A25">
      <selection activeCell="B37" sqref="B37:B45"/>
    </sheetView>
  </sheetViews>
  <sheetFormatPr defaultColWidth="9.140625" defaultRowHeight="15"/>
  <cols>
    <col min="1" max="1" width="5.7109375" style="1" customWidth="1"/>
    <col min="2" max="2" width="19.421875" style="1" customWidth="1"/>
    <col min="3" max="3" width="3.8515625" style="1" customWidth="1"/>
    <col min="4" max="4" width="10.57421875" style="1" customWidth="1"/>
    <col min="5" max="5" width="26.28125" style="1" customWidth="1"/>
    <col min="6" max="6" width="18.8515625" style="1" customWidth="1"/>
    <col min="7" max="7" width="17.140625" style="1" customWidth="1"/>
    <col min="8" max="8" width="3.28125" style="1" customWidth="1"/>
    <col min="9" max="9" width="8.7109375" style="1" customWidth="1"/>
    <col min="10" max="10" width="17.57421875" style="1" customWidth="1"/>
    <col min="11" max="11" width="15.57421875" style="1" customWidth="1"/>
    <col min="12" max="12" width="26.7109375" style="1" customWidth="1"/>
    <col min="13" max="13" width="16.28125" style="1" customWidth="1"/>
    <col min="14" max="16384" width="9.140625" style="1" customWidth="1"/>
  </cols>
  <sheetData>
    <row r="1" spans="4:11" ht="9.75" customHeight="1">
      <c r="D1" s="312" t="str">
        <f>'4.1 Daftar SP2D'!$C$1</f>
        <v>PEMERINTAH KABUPATEN LUMAJANG</v>
      </c>
      <c r="E1" s="312"/>
      <c r="F1" s="312"/>
      <c r="G1" s="312"/>
      <c r="H1" s="312"/>
      <c r="I1" s="312"/>
      <c r="J1" s="312"/>
      <c r="K1" s="312"/>
    </row>
    <row r="2" spans="4:11" ht="7.5" customHeight="1">
      <c r="D2" s="312"/>
      <c r="E2" s="312"/>
      <c r="F2" s="312"/>
      <c r="G2" s="312"/>
      <c r="H2" s="312"/>
      <c r="I2" s="312"/>
      <c r="J2" s="312"/>
      <c r="K2" s="312"/>
    </row>
    <row r="3" spans="4:11" ht="15">
      <c r="D3" s="313" t="str">
        <f>'4.1 Daftar SP2D'!$C$3</f>
        <v>I N S P E K T O R A T</v>
      </c>
      <c r="E3" s="313"/>
      <c r="F3" s="313"/>
      <c r="G3" s="313"/>
      <c r="H3" s="313"/>
      <c r="I3" s="313"/>
      <c r="J3" s="313"/>
      <c r="K3" s="313"/>
    </row>
    <row r="4" spans="4:11" ht="15">
      <c r="D4" s="313"/>
      <c r="E4" s="313"/>
      <c r="F4" s="313"/>
      <c r="G4" s="313"/>
      <c r="H4" s="313"/>
      <c r="I4" s="313"/>
      <c r="J4" s="313"/>
      <c r="K4" s="313"/>
    </row>
    <row r="5" spans="4:11" ht="15.75">
      <c r="D5" s="314" t="str">
        <f>'4.1 Daftar SP2D'!$C$5</f>
        <v>Jl. Arif Rahman Hakim No. 1 Lumajang</v>
      </c>
      <c r="E5" s="314"/>
      <c r="F5" s="314"/>
      <c r="G5" s="314"/>
      <c r="H5" s="314"/>
      <c r="I5" s="314"/>
      <c r="J5" s="314"/>
      <c r="K5" s="314"/>
    </row>
    <row r="6" spans="4:11" ht="15.75">
      <c r="D6" s="315" t="str">
        <f>'4.1 Daftar SP2D'!$C$6</f>
        <v>Tlp. (0334) 881485; Fax. (0334) 894126</v>
      </c>
      <c r="E6" s="315"/>
      <c r="F6" s="315"/>
      <c r="G6" s="315"/>
      <c r="H6" s="315"/>
      <c r="I6" s="315"/>
      <c r="J6" s="315"/>
      <c r="K6" s="315"/>
    </row>
    <row r="7" ht="9.75" customHeight="1"/>
    <row r="8" ht="10.5" customHeight="1"/>
    <row r="9" spans="1:11" ht="15" customHeight="1">
      <c r="A9" s="316" t="s">
        <v>239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</row>
    <row r="10" spans="1:11" ht="15" customHeight="1">
      <c r="A10" s="316" t="s">
        <v>108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</row>
    <row r="11" spans="1:11" ht="15" customHeight="1">
      <c r="A11" s="316" t="s">
        <v>107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</row>
    <row r="12" spans="1:11" ht="15" customHeight="1">
      <c r="A12" s="187"/>
      <c r="B12" s="187"/>
      <c r="C12" s="187"/>
      <c r="D12" s="187"/>
      <c r="E12" s="187"/>
      <c r="F12" s="187"/>
      <c r="G12" s="241"/>
      <c r="H12" s="187"/>
      <c r="I12" s="187"/>
      <c r="J12" s="187"/>
      <c r="K12" s="187"/>
    </row>
    <row r="13" spans="1:11" ht="15" customHeight="1">
      <c r="A13" s="316" t="s">
        <v>106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</row>
    <row r="14" ht="7.5" customHeight="1"/>
    <row r="15" ht="7.5" customHeight="1"/>
    <row r="16" spans="1:11" ht="15.75">
      <c r="A16" s="16" t="str">
        <f>'4.1 Daftar SP2D'!$A$11</f>
        <v>Nama Pemda</v>
      </c>
      <c r="B16" s="16"/>
      <c r="C16" s="181" t="s">
        <v>20</v>
      </c>
      <c r="D16" s="317" t="str">
        <f>'4.1 Daftar SP2D'!D11</f>
        <v>PEMERINTAH KABUPATEN LUMAJANG</v>
      </c>
      <c r="E16" s="317"/>
      <c r="F16" s="317"/>
      <c r="G16" s="240"/>
      <c r="H16" s="181"/>
      <c r="I16" s="205"/>
      <c r="J16" s="16" t="str">
        <f>'4.1 Daftar SP2D'!$G$11</f>
        <v>KKR Nomor</v>
      </c>
      <c r="K16" s="181" t="s">
        <v>20</v>
      </c>
    </row>
    <row r="17" spans="1:11" ht="8.25" customHeight="1">
      <c r="A17" s="16"/>
      <c r="B17" s="16"/>
      <c r="C17" s="181"/>
      <c r="D17" s="188"/>
      <c r="E17" s="188"/>
      <c r="F17" s="188"/>
      <c r="G17" s="240"/>
      <c r="H17" s="181"/>
      <c r="I17" s="188"/>
      <c r="J17" s="16"/>
      <c r="K17" s="181"/>
    </row>
    <row r="18" spans="1:11" ht="15.75">
      <c r="A18" s="16" t="str">
        <f>'4.1 Daftar SP2D'!$A$13</f>
        <v>OPD pelaksana</v>
      </c>
      <c r="B18" s="16"/>
      <c r="C18" s="181" t="s">
        <v>20</v>
      </c>
      <c r="D18" s="317">
        <f>'4.1 Daftar SP2D'!D13</f>
        <v>0</v>
      </c>
      <c r="E18" s="317"/>
      <c r="F18" s="317"/>
      <c r="G18" s="240"/>
      <c r="H18" s="181"/>
      <c r="I18" s="205"/>
      <c r="J18" s="16" t="str">
        <f>'4.1 Daftar SP2D'!$G$13</f>
        <v>Disusun Oleh</v>
      </c>
      <c r="K18" s="181" t="s">
        <v>20</v>
      </c>
    </row>
    <row r="19" spans="1:11" ht="6.75" customHeight="1">
      <c r="A19" s="16"/>
      <c r="B19" s="16"/>
      <c r="C19" s="181"/>
      <c r="D19" s="188"/>
      <c r="E19" s="188"/>
      <c r="F19" s="188"/>
      <c r="G19" s="240"/>
      <c r="H19" s="181"/>
      <c r="I19" s="188"/>
      <c r="J19" s="16"/>
      <c r="K19" s="181"/>
    </row>
    <row r="20" spans="1:11" ht="15.75">
      <c r="A20" s="16" t="str">
        <f>'4.1 Daftar SP2D'!$A$15</f>
        <v>Jenis DAK</v>
      </c>
      <c r="B20" s="16"/>
      <c r="C20" s="181" t="s">
        <v>20</v>
      </c>
      <c r="D20" s="317">
        <f>'4.1 Daftar SP2D'!D15</f>
        <v>0</v>
      </c>
      <c r="E20" s="317"/>
      <c r="F20" s="317"/>
      <c r="G20" s="240"/>
      <c r="H20" s="181"/>
      <c r="I20" s="205"/>
      <c r="J20" s="16" t="str">
        <f>'4.1 Daftar SP2D'!$G$15</f>
        <v>Tanggal Paraf</v>
      </c>
      <c r="K20" s="181" t="s">
        <v>20</v>
      </c>
    </row>
    <row r="21" spans="1:11" ht="8.25" customHeight="1">
      <c r="A21" s="16"/>
      <c r="B21" s="16"/>
      <c r="C21" s="181"/>
      <c r="D21" s="188"/>
      <c r="E21" s="188"/>
      <c r="F21" s="188"/>
      <c r="G21" s="240"/>
      <c r="H21" s="181"/>
      <c r="I21" s="188"/>
      <c r="J21" s="16"/>
      <c r="K21" s="181"/>
    </row>
    <row r="22" spans="1:11" ht="15.75">
      <c r="A22" s="16" t="str">
        <f>'4.1 Daftar SP2D'!$A$17</f>
        <v>Nama Bidang DAK</v>
      </c>
      <c r="B22" s="16"/>
      <c r="C22" s="181" t="s">
        <v>20</v>
      </c>
      <c r="D22" s="317">
        <f>'4.1 Daftar SP2D'!D17</f>
        <v>0</v>
      </c>
      <c r="E22" s="317"/>
      <c r="F22" s="317"/>
      <c r="G22" s="240"/>
      <c r="H22" s="181"/>
      <c r="I22" s="205"/>
      <c r="J22" s="16" t="str">
        <f>'4.1 Daftar SP2D'!$G$17</f>
        <v>Direviu Oleh</v>
      </c>
      <c r="K22" s="181" t="s">
        <v>20</v>
      </c>
    </row>
    <row r="23" spans="1:11" ht="7.5" customHeight="1">
      <c r="A23" s="16"/>
      <c r="B23" s="16"/>
      <c r="C23" s="181"/>
      <c r="D23" s="188"/>
      <c r="E23" s="188"/>
      <c r="F23" s="188"/>
      <c r="G23" s="240"/>
      <c r="H23" s="181"/>
      <c r="I23" s="188"/>
      <c r="J23" s="16"/>
      <c r="K23" s="181"/>
    </row>
    <row r="24" spans="1:11" ht="15.75">
      <c r="A24" s="16" t="str">
        <f>'4.1 Daftar SP2D'!$A$19</f>
        <v>Nama Sub Bidang DAK</v>
      </c>
      <c r="B24" s="16"/>
      <c r="C24" s="181" t="s">
        <v>20</v>
      </c>
      <c r="D24" s="317">
        <f>'4.1 Daftar SP2D'!D19</f>
        <v>0</v>
      </c>
      <c r="E24" s="317"/>
      <c r="F24" s="317"/>
      <c r="G24" s="240"/>
      <c r="H24" s="181"/>
      <c r="I24" s="205"/>
      <c r="J24" s="16" t="str">
        <f>'4.1 Daftar SP2D'!$G$19</f>
        <v>Tanggal dan Paraf</v>
      </c>
      <c r="K24" s="181" t="s">
        <v>20</v>
      </c>
    </row>
    <row r="25" spans="1:11" ht="13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3" ht="63" customHeight="1">
      <c r="A26" s="191" t="s">
        <v>241</v>
      </c>
      <c r="B26" s="326" t="s">
        <v>31</v>
      </c>
      <c r="C26" s="326"/>
      <c r="D26" s="326"/>
      <c r="E26" s="191" t="s">
        <v>1</v>
      </c>
      <c r="F26" s="191" t="s">
        <v>5</v>
      </c>
      <c r="G26" s="242" t="s">
        <v>300</v>
      </c>
      <c r="H26" s="327" t="s">
        <v>34</v>
      </c>
      <c r="I26" s="328"/>
      <c r="J26" s="189" t="s">
        <v>237</v>
      </c>
      <c r="K26" s="191" t="s">
        <v>238</v>
      </c>
      <c r="L26" s="191" t="s">
        <v>240</v>
      </c>
      <c r="M26" s="191" t="s">
        <v>242</v>
      </c>
    </row>
    <row r="27" spans="1:13" ht="15.75">
      <c r="A27" s="186">
        <v>1</v>
      </c>
      <c r="B27" s="329">
        <v>2</v>
      </c>
      <c r="C27" s="329"/>
      <c r="D27" s="329"/>
      <c r="E27" s="186">
        <v>3</v>
      </c>
      <c r="F27" s="186">
        <v>4</v>
      </c>
      <c r="G27" s="243"/>
      <c r="H27" s="330">
        <v>5</v>
      </c>
      <c r="I27" s="331"/>
      <c r="J27" s="190">
        <v>6</v>
      </c>
      <c r="K27" s="186">
        <v>7</v>
      </c>
      <c r="L27" s="186">
        <v>8</v>
      </c>
      <c r="M27" s="186">
        <v>8</v>
      </c>
    </row>
    <row r="28" spans="1:13" s="2" customFormat="1" ht="36.75" customHeight="1">
      <c r="A28" s="71">
        <v>1</v>
      </c>
      <c r="B28" s="318" t="s">
        <v>169</v>
      </c>
      <c r="C28" s="319"/>
      <c r="D28" s="320"/>
      <c r="E28" s="69" t="s">
        <v>114</v>
      </c>
      <c r="F28" s="70">
        <v>530682000</v>
      </c>
      <c r="G28" s="70">
        <v>530682000</v>
      </c>
      <c r="H28" s="321">
        <v>1</v>
      </c>
      <c r="I28" s="322"/>
      <c r="J28" s="215" t="s">
        <v>257</v>
      </c>
      <c r="K28" s="73"/>
      <c r="L28" s="73"/>
      <c r="M28" s="73"/>
    </row>
    <row r="29" spans="1:13" s="2" customFormat="1" ht="34.5" customHeight="1">
      <c r="A29" s="71">
        <v>2</v>
      </c>
      <c r="B29" s="318" t="s">
        <v>169</v>
      </c>
      <c r="C29" s="319"/>
      <c r="D29" s="320"/>
      <c r="E29" s="69" t="s">
        <v>156</v>
      </c>
      <c r="F29" s="70">
        <v>448246000</v>
      </c>
      <c r="G29" s="70">
        <v>448246000</v>
      </c>
      <c r="H29" s="321">
        <v>1</v>
      </c>
      <c r="I29" s="322"/>
      <c r="J29" s="185"/>
      <c r="K29" s="73"/>
      <c r="L29" s="73"/>
      <c r="M29" s="73"/>
    </row>
    <row r="30" spans="1:13" s="2" customFormat="1" ht="15">
      <c r="A30" s="323" t="s">
        <v>73</v>
      </c>
      <c r="B30" s="324"/>
      <c r="C30" s="324"/>
      <c r="D30" s="324"/>
      <c r="E30" s="325"/>
      <c r="F30" s="74">
        <f>SUM(F28:F29)</f>
        <v>978928000</v>
      </c>
      <c r="G30" s="74">
        <f>SUM(G28:G29)</f>
        <v>978928000</v>
      </c>
      <c r="H30" s="321"/>
      <c r="I30" s="322"/>
      <c r="J30" s="204"/>
      <c r="K30" s="148"/>
      <c r="L30" s="148"/>
      <c r="M30" s="148"/>
    </row>
    <row r="31" spans="6:11" ht="15">
      <c r="F31" s="150">
        <f>SUM(F30:F30)</f>
        <v>978928000</v>
      </c>
      <c r="G31" s="150">
        <f>SUM(G30:G30)</f>
        <v>978928000</v>
      </c>
      <c r="K31" s="151"/>
    </row>
    <row r="32" ht="15">
      <c r="K32" s="151"/>
    </row>
    <row r="33" spans="1:2" ht="15">
      <c r="A33" s="158" t="s">
        <v>173</v>
      </c>
      <c r="B33" s="3"/>
    </row>
    <row r="34" spans="1:2" ht="15">
      <c r="A34" s="3">
        <v>1</v>
      </c>
      <c r="B34" s="3"/>
    </row>
    <row r="35" spans="1:2" ht="15">
      <c r="A35" s="3">
        <v>2</v>
      </c>
      <c r="B35" s="3"/>
    </row>
    <row r="45" spans="1:12" ht="15.75">
      <c r="A45" s="229"/>
      <c r="B45" s="230"/>
      <c r="C45" s="332"/>
      <c r="D45" s="332"/>
      <c r="E45" s="36"/>
      <c r="F45" s="36"/>
      <c r="G45" s="36"/>
      <c r="H45" s="36"/>
      <c r="I45" s="332"/>
      <c r="J45" s="332"/>
      <c r="K45" s="231"/>
      <c r="L45" s="36"/>
    </row>
    <row r="46" spans="1:12" ht="15.75">
      <c r="A46" s="159"/>
      <c r="B46" s="36"/>
      <c r="C46" s="332"/>
      <c r="D46" s="332"/>
      <c r="E46" s="36"/>
      <c r="F46" s="36"/>
      <c r="G46" s="36"/>
      <c r="H46" s="36"/>
      <c r="I46" s="332"/>
      <c r="J46" s="332"/>
      <c r="K46" s="231"/>
      <c r="L46" s="36"/>
    </row>
    <row r="47" spans="1:12" ht="15.75">
      <c r="A47" s="159"/>
      <c r="B47" s="36"/>
      <c r="C47" s="332"/>
      <c r="D47" s="332"/>
      <c r="E47" s="36"/>
      <c r="F47" s="36"/>
      <c r="G47" s="36"/>
      <c r="H47" s="36"/>
      <c r="I47" s="332"/>
      <c r="J47" s="332"/>
      <c r="K47" s="231"/>
      <c r="L47" s="36"/>
    </row>
    <row r="48" spans="1:12" ht="15.75">
      <c r="A48" s="159"/>
      <c r="B48" s="36"/>
      <c r="C48" s="157"/>
      <c r="D48" s="157"/>
      <c r="E48" s="36"/>
      <c r="F48" s="36"/>
      <c r="G48" s="36"/>
      <c r="H48" s="36"/>
      <c r="I48" s="157"/>
      <c r="J48" s="157"/>
      <c r="K48" s="231"/>
      <c r="L48" s="36"/>
    </row>
    <row r="49" spans="1:12" ht="15.75">
      <c r="A49" s="229"/>
      <c r="B49" s="230"/>
      <c r="C49" s="332"/>
      <c r="D49" s="332"/>
      <c r="E49" s="36"/>
      <c r="F49" s="36"/>
      <c r="G49" s="36"/>
      <c r="H49" s="36"/>
      <c r="I49" s="332"/>
      <c r="J49" s="332"/>
      <c r="K49" s="231"/>
      <c r="L49" s="36"/>
    </row>
    <row r="50" spans="1:12" ht="15.75">
      <c r="A50" s="159"/>
      <c r="B50" s="36"/>
      <c r="C50" s="332"/>
      <c r="D50" s="332"/>
      <c r="E50" s="36"/>
      <c r="F50" s="36"/>
      <c r="G50" s="36"/>
      <c r="H50" s="36"/>
      <c r="I50" s="332"/>
      <c r="J50" s="332"/>
      <c r="K50" s="231"/>
      <c r="L50" s="36"/>
    </row>
    <row r="51" spans="1:12" ht="15.75">
      <c r="A51" s="159"/>
      <c r="B51" s="36"/>
      <c r="C51" s="332"/>
      <c r="D51" s="332"/>
      <c r="E51" s="36"/>
      <c r="F51" s="36"/>
      <c r="G51" s="36"/>
      <c r="H51" s="36"/>
      <c r="I51" s="332"/>
      <c r="J51" s="332"/>
      <c r="K51" s="231"/>
      <c r="L51" s="36"/>
    </row>
    <row r="52" spans="1:12" ht="15.75">
      <c r="A52" s="159"/>
      <c r="B52" s="36"/>
      <c r="C52" s="332"/>
      <c r="D52" s="332"/>
      <c r="E52" s="36"/>
      <c r="F52" s="36"/>
      <c r="G52" s="36"/>
      <c r="H52" s="36"/>
      <c r="I52" s="332"/>
      <c r="J52" s="332"/>
      <c r="K52" s="231"/>
      <c r="L52" s="36"/>
    </row>
    <row r="53" spans="1:12" ht="15.75">
      <c r="A53" s="159"/>
      <c r="B53" s="36"/>
      <c r="C53" s="332"/>
      <c r="D53" s="332"/>
      <c r="E53" s="36"/>
      <c r="F53" s="36"/>
      <c r="G53" s="36"/>
      <c r="H53" s="36"/>
      <c r="I53" s="332"/>
      <c r="J53" s="332"/>
      <c r="K53" s="231"/>
      <c r="L53" s="36"/>
    </row>
    <row r="54" spans="1:12" ht="15.75">
      <c r="A54" s="159"/>
      <c r="B54" s="36"/>
      <c r="C54" s="332"/>
      <c r="D54" s="332"/>
      <c r="E54" s="36"/>
      <c r="F54" s="36"/>
      <c r="G54" s="36"/>
      <c r="H54" s="36"/>
      <c r="I54" s="332"/>
      <c r="J54" s="332"/>
      <c r="K54" s="231"/>
      <c r="L54" s="36"/>
    </row>
    <row r="55" spans="1:12" ht="15.75">
      <c r="A55" s="159"/>
      <c r="B55" s="36"/>
      <c r="C55" s="332"/>
      <c r="D55" s="332"/>
      <c r="E55" s="36"/>
      <c r="F55" s="36"/>
      <c r="G55" s="36"/>
      <c r="H55" s="36"/>
      <c r="I55" s="332"/>
      <c r="J55" s="332"/>
      <c r="K55" s="231"/>
      <c r="L55" s="36"/>
    </row>
    <row r="56" spans="1:12" ht="15.75">
      <c r="A56" s="229"/>
      <c r="B56" s="230"/>
      <c r="C56" s="332"/>
      <c r="D56" s="332"/>
      <c r="E56" s="36"/>
      <c r="F56" s="36"/>
      <c r="G56" s="36"/>
      <c r="H56" s="36"/>
      <c r="I56" s="332"/>
      <c r="J56" s="332"/>
      <c r="K56" s="231"/>
      <c r="L56" s="36"/>
    </row>
    <row r="57" spans="1:12" ht="15.75">
      <c r="A57" s="159"/>
      <c r="B57" s="36"/>
      <c r="C57" s="332"/>
      <c r="D57" s="332"/>
      <c r="E57" s="36"/>
      <c r="F57" s="36"/>
      <c r="G57" s="36"/>
      <c r="H57" s="36"/>
      <c r="I57" s="332"/>
      <c r="J57" s="332"/>
      <c r="K57" s="231"/>
      <c r="L57" s="36"/>
    </row>
    <row r="58" spans="1:12" ht="15.75">
      <c r="A58" s="159"/>
      <c r="B58" s="36"/>
      <c r="C58" s="332"/>
      <c r="D58" s="332"/>
      <c r="E58" s="36"/>
      <c r="F58" s="36"/>
      <c r="G58" s="36"/>
      <c r="H58" s="36"/>
      <c r="I58" s="332"/>
      <c r="J58" s="332"/>
      <c r="K58" s="231"/>
      <c r="L58" s="36"/>
    </row>
    <row r="59" spans="1:12" ht="15.75">
      <c r="A59" s="159"/>
      <c r="B59" s="36"/>
      <c r="C59" s="332"/>
      <c r="D59" s="332"/>
      <c r="E59" s="36"/>
      <c r="F59" s="36"/>
      <c r="G59" s="36"/>
      <c r="H59" s="36"/>
      <c r="I59" s="332"/>
      <c r="J59" s="332"/>
      <c r="K59" s="231"/>
      <c r="L59" s="36"/>
    </row>
    <row r="60" spans="1:12" ht="15.75">
      <c r="A60" s="229"/>
      <c r="B60" s="230"/>
      <c r="C60" s="332"/>
      <c r="D60" s="332"/>
      <c r="E60" s="36"/>
      <c r="F60" s="36"/>
      <c r="G60" s="36"/>
      <c r="H60" s="36"/>
      <c r="I60" s="332"/>
      <c r="J60" s="332"/>
      <c r="K60" s="231"/>
      <c r="L60" s="36"/>
    </row>
    <row r="61" spans="1:12" ht="15.75">
      <c r="A61" s="159">
        <v>1</v>
      </c>
      <c r="B61" s="36"/>
      <c r="C61" s="332"/>
      <c r="D61" s="332"/>
      <c r="E61" s="36"/>
      <c r="F61" s="36"/>
      <c r="G61" s="36"/>
      <c r="H61" s="36"/>
      <c r="I61" s="332"/>
      <c r="J61" s="332"/>
      <c r="K61" s="231"/>
      <c r="L61" s="36"/>
    </row>
    <row r="62" spans="1:12" ht="12.75" customHeight="1">
      <c r="A62" s="159">
        <v>2</v>
      </c>
      <c r="B62" s="232"/>
      <c r="C62" s="332"/>
      <c r="D62" s="332"/>
      <c r="E62" s="36"/>
      <c r="F62" s="36"/>
      <c r="G62" s="36"/>
      <c r="H62" s="36"/>
      <c r="I62" s="332"/>
      <c r="J62" s="332"/>
      <c r="K62" s="231"/>
      <c r="L62" s="36"/>
    </row>
    <row r="63" spans="1:12" ht="12.75" customHeight="1">
      <c r="A63" s="159">
        <v>3</v>
      </c>
      <c r="B63" s="232"/>
      <c r="C63" s="332"/>
      <c r="D63" s="332"/>
      <c r="E63" s="36"/>
      <c r="F63" s="36"/>
      <c r="G63" s="36"/>
      <c r="H63" s="36"/>
      <c r="I63" s="332"/>
      <c r="J63" s="332"/>
      <c r="K63" s="231"/>
      <c r="L63" s="36"/>
    </row>
    <row r="64" spans="1:12" ht="12.75" customHeight="1">
      <c r="A64" s="159">
        <v>4</v>
      </c>
      <c r="B64" s="232"/>
      <c r="C64" s="332"/>
      <c r="D64" s="332"/>
      <c r="E64" s="36"/>
      <c r="F64" s="36"/>
      <c r="G64" s="36"/>
      <c r="H64" s="36"/>
      <c r="I64" s="332"/>
      <c r="J64" s="332"/>
      <c r="K64" s="231"/>
      <c r="L64" s="36"/>
    </row>
    <row r="65" spans="1:12" ht="12.75" customHeight="1">
      <c r="A65" s="159">
        <v>5</v>
      </c>
      <c r="B65" s="232"/>
      <c r="C65" s="332"/>
      <c r="D65" s="332"/>
      <c r="E65" s="36"/>
      <c r="F65" s="36"/>
      <c r="G65" s="36"/>
      <c r="H65" s="36"/>
      <c r="I65" s="332"/>
      <c r="J65" s="332"/>
      <c r="K65" s="231"/>
      <c r="L65" s="36"/>
    </row>
    <row r="66" spans="1:12" ht="12.75" customHeight="1">
      <c r="A66" s="159">
        <v>6</v>
      </c>
      <c r="B66" s="232"/>
      <c r="C66" s="332"/>
      <c r="D66" s="332"/>
      <c r="E66" s="36"/>
      <c r="F66" s="36"/>
      <c r="G66" s="36"/>
      <c r="H66" s="36"/>
      <c r="I66" s="332"/>
      <c r="J66" s="332"/>
      <c r="K66" s="231"/>
      <c r="L66" s="36"/>
    </row>
    <row r="67" spans="1:12" ht="12.75" customHeight="1">
      <c r="A67" s="159">
        <v>7</v>
      </c>
      <c r="B67" s="232"/>
      <c r="C67" s="332"/>
      <c r="D67" s="332"/>
      <c r="E67" s="36"/>
      <c r="F67" s="36"/>
      <c r="G67" s="36"/>
      <c r="H67" s="36"/>
      <c r="I67" s="332"/>
      <c r="J67" s="332"/>
      <c r="K67" s="231"/>
      <c r="L67" s="36"/>
    </row>
    <row r="68" spans="1:12" ht="12.75" customHeight="1">
      <c r="A68" s="159">
        <v>8</v>
      </c>
      <c r="B68" s="232"/>
      <c r="C68" s="332"/>
      <c r="D68" s="332"/>
      <c r="E68" s="36"/>
      <c r="F68" s="36"/>
      <c r="G68" s="36"/>
      <c r="H68" s="36"/>
      <c r="I68" s="332"/>
      <c r="J68" s="332"/>
      <c r="K68" s="231"/>
      <c r="L68" s="36"/>
    </row>
    <row r="69" spans="1:12" ht="12.75" customHeight="1">
      <c r="A69" s="159">
        <v>9</v>
      </c>
      <c r="B69" s="232"/>
      <c r="C69" s="332"/>
      <c r="D69" s="332"/>
      <c r="E69" s="36"/>
      <c r="F69" s="36"/>
      <c r="G69" s="36"/>
      <c r="H69" s="36"/>
      <c r="I69" s="332"/>
      <c r="J69" s="332"/>
      <c r="K69" s="231"/>
      <c r="L69" s="36"/>
    </row>
    <row r="70" spans="1:12" ht="15.75">
      <c r="A70" s="159"/>
      <c r="B70" s="36"/>
      <c r="C70" s="157"/>
      <c r="D70" s="157"/>
      <c r="E70" s="36"/>
      <c r="F70" s="36"/>
      <c r="G70" s="36"/>
      <c r="H70" s="36"/>
      <c r="I70" s="157"/>
      <c r="J70" s="157"/>
      <c r="K70" s="231"/>
      <c r="L70" s="36"/>
    </row>
    <row r="71" spans="1:12" ht="15.75">
      <c r="A71" s="229" t="s">
        <v>285</v>
      </c>
      <c r="B71" s="230" t="s">
        <v>286</v>
      </c>
      <c r="C71" s="332"/>
      <c r="D71" s="332"/>
      <c r="E71" s="36"/>
      <c r="F71" s="36"/>
      <c r="G71" s="36"/>
      <c r="H71" s="36"/>
      <c r="I71" s="332"/>
      <c r="J71" s="332"/>
      <c r="K71" s="231"/>
      <c r="L71" s="36"/>
    </row>
    <row r="72" spans="1:12" ht="14.25" customHeight="1">
      <c r="A72" s="159">
        <v>1</v>
      </c>
      <c r="B72" s="36"/>
      <c r="C72" s="332"/>
      <c r="D72" s="332"/>
      <c r="E72" s="36"/>
      <c r="F72" s="36"/>
      <c r="G72" s="36"/>
      <c r="H72" s="36"/>
      <c r="I72" s="332"/>
      <c r="J72" s="332"/>
      <c r="K72" s="231"/>
      <c r="L72" s="36"/>
    </row>
    <row r="73" spans="1:12" ht="14.25" customHeight="1">
      <c r="A73" s="159">
        <v>2</v>
      </c>
      <c r="B73" s="36" t="s">
        <v>288</v>
      </c>
      <c r="C73" s="332"/>
      <c r="D73" s="332"/>
      <c r="E73" s="36"/>
      <c r="F73" s="36"/>
      <c r="G73" s="36"/>
      <c r="H73" s="36"/>
      <c r="I73" s="332"/>
      <c r="J73" s="332"/>
      <c r="K73" s="231"/>
      <c r="L73" s="36"/>
    </row>
    <row r="74" spans="1:12" ht="14.25" customHeight="1">
      <c r="A74" s="159">
        <v>3</v>
      </c>
      <c r="B74" s="232" t="s">
        <v>289</v>
      </c>
      <c r="C74" s="157"/>
      <c r="D74" s="157"/>
      <c r="E74" s="36"/>
      <c r="F74" s="36"/>
      <c r="G74" s="36"/>
      <c r="H74" s="36"/>
      <c r="I74" s="157"/>
      <c r="J74" s="157"/>
      <c r="K74" s="231"/>
      <c r="L74" s="36"/>
    </row>
    <row r="75" spans="1:12" ht="14.25" customHeight="1">
      <c r="A75" s="159">
        <v>4</v>
      </c>
      <c r="B75" s="36" t="s">
        <v>290</v>
      </c>
      <c r="C75" s="157"/>
      <c r="D75" s="157"/>
      <c r="E75" s="36"/>
      <c r="F75" s="36"/>
      <c r="G75" s="36"/>
      <c r="H75" s="36"/>
      <c r="I75" s="157"/>
      <c r="J75" s="157"/>
      <c r="K75" s="231"/>
      <c r="L75" s="36"/>
    </row>
    <row r="76" spans="1:12" ht="14.25" customHeight="1">
      <c r="A76" s="159">
        <v>5</v>
      </c>
      <c r="B76" s="36"/>
      <c r="C76" s="36"/>
      <c r="D76" s="36"/>
      <c r="E76" s="36"/>
      <c r="F76" s="36"/>
      <c r="G76" s="36"/>
      <c r="H76" s="36"/>
      <c r="I76" s="36"/>
      <c r="J76" s="36"/>
      <c r="K76" s="231"/>
      <c r="L76" s="36"/>
    </row>
    <row r="77" spans="1:12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213"/>
      <c r="L77" s="3"/>
    </row>
    <row r="78" spans="1:12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213"/>
      <c r="L78" s="3"/>
    </row>
    <row r="79" spans="1:12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213"/>
      <c r="L79" s="3"/>
    </row>
    <row r="80" spans="1:12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213"/>
      <c r="L80" s="3"/>
    </row>
    <row r="81" spans="1:12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213"/>
      <c r="L81" s="3"/>
    </row>
  </sheetData>
  <sheetProtection/>
  <mergeCells count="77">
    <mergeCell ref="C71:D71"/>
    <mergeCell ref="I71:J71"/>
    <mergeCell ref="C72:D72"/>
    <mergeCell ref="I72:J72"/>
    <mergeCell ref="C73:D73"/>
    <mergeCell ref="I73:J73"/>
    <mergeCell ref="C67:D67"/>
    <mergeCell ref="I67:J67"/>
    <mergeCell ref="C68:D68"/>
    <mergeCell ref="I68:J68"/>
    <mergeCell ref="C69:D69"/>
    <mergeCell ref="I69:J69"/>
    <mergeCell ref="C64:D64"/>
    <mergeCell ref="I64:J64"/>
    <mergeCell ref="C65:D65"/>
    <mergeCell ref="I65:J65"/>
    <mergeCell ref="C66:D66"/>
    <mergeCell ref="I66:J66"/>
    <mergeCell ref="C61:D61"/>
    <mergeCell ref="I61:J61"/>
    <mergeCell ref="C62:D62"/>
    <mergeCell ref="I62:J62"/>
    <mergeCell ref="C63:D63"/>
    <mergeCell ref="I63:J63"/>
    <mergeCell ref="C58:D58"/>
    <mergeCell ref="I58:J58"/>
    <mergeCell ref="C59:D59"/>
    <mergeCell ref="I59:J59"/>
    <mergeCell ref="C60:D60"/>
    <mergeCell ref="I60:J60"/>
    <mergeCell ref="C55:D55"/>
    <mergeCell ref="I55:J55"/>
    <mergeCell ref="C56:D56"/>
    <mergeCell ref="I56:J56"/>
    <mergeCell ref="C57:D57"/>
    <mergeCell ref="I57:J57"/>
    <mergeCell ref="C52:D52"/>
    <mergeCell ref="I52:J52"/>
    <mergeCell ref="C53:D53"/>
    <mergeCell ref="I53:J53"/>
    <mergeCell ref="C54:D54"/>
    <mergeCell ref="I54:J54"/>
    <mergeCell ref="C49:D49"/>
    <mergeCell ref="I49:J49"/>
    <mergeCell ref="C50:D50"/>
    <mergeCell ref="I50:J50"/>
    <mergeCell ref="C51:D51"/>
    <mergeCell ref="I51:J51"/>
    <mergeCell ref="C45:D45"/>
    <mergeCell ref="I45:J45"/>
    <mergeCell ref="C46:D46"/>
    <mergeCell ref="I46:J46"/>
    <mergeCell ref="C47:D47"/>
    <mergeCell ref="I47:J47"/>
    <mergeCell ref="B29:D29"/>
    <mergeCell ref="H29:I29"/>
    <mergeCell ref="A30:E30"/>
    <mergeCell ref="H30:I30"/>
    <mergeCell ref="B26:D26"/>
    <mergeCell ref="H26:I26"/>
    <mergeCell ref="B27:D27"/>
    <mergeCell ref="H27:I27"/>
    <mergeCell ref="B28:D28"/>
    <mergeCell ref="H28:I28"/>
    <mergeCell ref="D20:F20"/>
    <mergeCell ref="D22:F22"/>
    <mergeCell ref="D24:F24"/>
    <mergeCell ref="A11:K11"/>
    <mergeCell ref="A13:K13"/>
    <mergeCell ref="D16:F16"/>
    <mergeCell ref="D18:F18"/>
    <mergeCell ref="D1:K2"/>
    <mergeCell ref="D3:K4"/>
    <mergeCell ref="D5:K5"/>
    <mergeCell ref="D6:K6"/>
    <mergeCell ref="A9:K9"/>
    <mergeCell ref="A10:K10"/>
  </mergeCells>
  <printOptions/>
  <pageMargins left="0.7" right="0.46" top="0.7480314960629921" bottom="0.7480314960629921" header="0.31496062992125984" footer="0.31496062992125984"/>
  <pageSetup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72"/>
  <sheetViews>
    <sheetView zoomScale="115" zoomScaleNormal="115" zoomScalePageLayoutView="0" workbookViewId="0" topLeftCell="A19">
      <selection activeCell="B74" sqref="B74:K76"/>
    </sheetView>
  </sheetViews>
  <sheetFormatPr defaultColWidth="9.140625" defaultRowHeight="15"/>
  <cols>
    <col min="1" max="1" width="5.7109375" style="1" customWidth="1"/>
    <col min="2" max="2" width="31.421875" style="1" customWidth="1"/>
    <col min="3" max="3" width="3.8515625" style="1" customWidth="1"/>
    <col min="4" max="4" width="12.57421875" style="1" customWidth="1"/>
    <col min="5" max="5" width="29.28125" style="1" customWidth="1"/>
    <col min="6" max="6" width="18.8515625" style="1" customWidth="1"/>
    <col min="7" max="7" width="12.421875" style="1" customWidth="1"/>
    <col min="8" max="8" width="17.28125" style="1" customWidth="1"/>
    <col min="9" max="9" width="3.28125" style="1" customWidth="1"/>
    <col min="10" max="10" width="8.7109375" style="1" customWidth="1"/>
    <col min="11" max="11" width="15.57421875" style="1" customWidth="1"/>
    <col min="12" max="16384" width="9.140625" style="1" customWidth="1"/>
  </cols>
  <sheetData>
    <row r="1" spans="4:11" ht="9.75" customHeight="1">
      <c r="D1" s="312" t="str">
        <f>'4.1 Daftar SP2D'!$C$1</f>
        <v>PEMERINTAH KABUPATEN LUMAJANG</v>
      </c>
      <c r="E1" s="312"/>
      <c r="F1" s="312"/>
      <c r="G1" s="312"/>
      <c r="H1" s="312"/>
      <c r="I1" s="312"/>
      <c r="J1" s="312"/>
      <c r="K1" s="312"/>
    </row>
    <row r="2" spans="4:11" ht="7.5" customHeight="1">
      <c r="D2" s="312"/>
      <c r="E2" s="312"/>
      <c r="F2" s="312"/>
      <c r="G2" s="312"/>
      <c r="H2" s="312"/>
      <c r="I2" s="312"/>
      <c r="J2" s="312"/>
      <c r="K2" s="312"/>
    </row>
    <row r="3" spans="4:11" ht="15">
      <c r="D3" s="313" t="str">
        <f>'4.1 Daftar SP2D'!$C$3</f>
        <v>I N S P E K T O R A T</v>
      </c>
      <c r="E3" s="313"/>
      <c r="F3" s="313"/>
      <c r="G3" s="313"/>
      <c r="H3" s="313"/>
      <c r="I3" s="313"/>
      <c r="J3" s="313"/>
      <c r="K3" s="313"/>
    </row>
    <row r="4" spans="4:11" ht="15">
      <c r="D4" s="313"/>
      <c r="E4" s="313"/>
      <c r="F4" s="313"/>
      <c r="G4" s="313"/>
      <c r="H4" s="313"/>
      <c r="I4" s="313"/>
      <c r="J4" s="313"/>
      <c r="K4" s="313"/>
    </row>
    <row r="5" spans="4:11" ht="15.75">
      <c r="D5" s="314" t="str">
        <f>'4.1 Daftar SP2D'!$C$5</f>
        <v>Jl. Arif Rahman Hakim No. 1 Lumajang</v>
      </c>
      <c r="E5" s="314"/>
      <c r="F5" s="314"/>
      <c r="G5" s="314"/>
      <c r="H5" s="314"/>
      <c r="I5" s="314"/>
      <c r="J5" s="314"/>
      <c r="K5" s="314"/>
    </row>
    <row r="6" spans="4:11" ht="15.75">
      <c r="D6" s="315" t="str">
        <f>'4.1 Daftar SP2D'!$C$6</f>
        <v>Tlp. (0334) 881485; Fax. (0334) 894126</v>
      </c>
      <c r="E6" s="315"/>
      <c r="F6" s="315"/>
      <c r="G6" s="315"/>
      <c r="H6" s="315"/>
      <c r="I6" s="315"/>
      <c r="J6" s="315"/>
      <c r="K6" s="315"/>
    </row>
    <row r="7" ht="9.75" customHeight="1"/>
    <row r="8" ht="10.5" customHeight="1"/>
    <row r="9" spans="1:11" ht="15" customHeight="1">
      <c r="A9" s="316" t="s">
        <v>251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</row>
    <row r="10" spans="1:11" ht="15" customHeight="1">
      <c r="A10" s="316" t="s">
        <v>108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</row>
    <row r="11" spans="1:11" ht="15" customHeight="1">
      <c r="A11" s="316" t="s">
        <v>252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</row>
    <row r="12" spans="1:11" ht="1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5" customHeight="1">
      <c r="A13" s="316" t="s">
        <v>106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</row>
    <row r="14" ht="7.5" customHeight="1"/>
    <row r="15" ht="7.5" customHeight="1"/>
    <row r="16" spans="1:11" ht="15.75">
      <c r="A16" s="16" t="str">
        <f>'4.1 Daftar SP2D'!$A$11</f>
        <v>Nama Pemda</v>
      </c>
      <c r="B16" s="16"/>
      <c r="C16" s="17" t="s">
        <v>20</v>
      </c>
      <c r="D16" s="317" t="str">
        <f>'4.1 Daftar SP2D'!D11</f>
        <v>PEMERINTAH KABUPATEN LUMAJANG</v>
      </c>
      <c r="E16" s="317"/>
      <c r="F16" s="317"/>
      <c r="G16" s="317"/>
      <c r="H16" s="16" t="str">
        <f>'4.1 Daftar SP2D'!$G$11</f>
        <v>KKR Nomor</v>
      </c>
      <c r="I16" s="17" t="s">
        <v>20</v>
      </c>
      <c r="J16" s="317"/>
      <c r="K16" s="317"/>
    </row>
    <row r="17" spans="1:11" ht="8.25" customHeight="1">
      <c r="A17" s="16"/>
      <c r="B17" s="16"/>
      <c r="C17" s="17"/>
      <c r="D17" s="18"/>
      <c r="E17" s="18"/>
      <c r="F17" s="18"/>
      <c r="G17" s="18"/>
      <c r="H17" s="16"/>
      <c r="I17" s="17"/>
      <c r="J17" s="18"/>
      <c r="K17" s="18"/>
    </row>
    <row r="18" spans="1:11" ht="15.75">
      <c r="A18" s="16" t="str">
        <f>'4.1 Daftar SP2D'!$A$13</f>
        <v>OPD pelaksana</v>
      </c>
      <c r="B18" s="16"/>
      <c r="C18" s="17" t="s">
        <v>20</v>
      </c>
      <c r="D18" s="317">
        <f>'4.1 Daftar SP2D'!D13</f>
        <v>0</v>
      </c>
      <c r="E18" s="317"/>
      <c r="F18" s="317"/>
      <c r="G18" s="317"/>
      <c r="H18" s="16" t="str">
        <f>'4.1 Daftar SP2D'!$G$13</f>
        <v>Disusun Oleh</v>
      </c>
      <c r="I18" s="17" t="s">
        <v>20</v>
      </c>
      <c r="J18" s="317">
        <f>'4.1 Daftar SP2D'!I13</f>
        <v>0</v>
      </c>
      <c r="K18" s="317"/>
    </row>
    <row r="19" spans="1:11" ht="6.75" customHeight="1">
      <c r="A19" s="16"/>
      <c r="B19" s="16"/>
      <c r="C19" s="17"/>
      <c r="D19" s="18"/>
      <c r="E19" s="18"/>
      <c r="F19" s="18"/>
      <c r="G19" s="18"/>
      <c r="H19" s="16"/>
      <c r="I19" s="17"/>
      <c r="J19" s="18"/>
      <c r="K19" s="18"/>
    </row>
    <row r="20" spans="1:11" ht="15.75">
      <c r="A20" s="16" t="str">
        <f>'4.1 Daftar SP2D'!$A$15</f>
        <v>Jenis DAK</v>
      </c>
      <c r="B20" s="16"/>
      <c r="C20" s="17" t="s">
        <v>20</v>
      </c>
      <c r="D20" s="317">
        <f>'4.1 Daftar SP2D'!D15</f>
        <v>0</v>
      </c>
      <c r="E20" s="317"/>
      <c r="F20" s="317"/>
      <c r="G20" s="317"/>
      <c r="H20" s="16" t="str">
        <f>'4.1 Daftar SP2D'!$G$15</f>
        <v>Tanggal Paraf</v>
      </c>
      <c r="I20" s="17" t="s">
        <v>20</v>
      </c>
      <c r="J20" s="317"/>
      <c r="K20" s="317"/>
    </row>
    <row r="21" spans="1:11" ht="8.25" customHeight="1">
      <c r="A21" s="16"/>
      <c r="B21" s="16"/>
      <c r="C21" s="17"/>
      <c r="D21" s="18"/>
      <c r="E21" s="18"/>
      <c r="F21" s="18"/>
      <c r="G21" s="18"/>
      <c r="H21" s="16"/>
      <c r="I21" s="17"/>
      <c r="J21" s="18"/>
      <c r="K21" s="18"/>
    </row>
    <row r="22" spans="1:11" ht="15.75">
      <c r="A22" s="16" t="str">
        <f>'4.1 Daftar SP2D'!$A$17</f>
        <v>Nama Bidang DAK</v>
      </c>
      <c r="B22" s="16"/>
      <c r="C22" s="17" t="s">
        <v>20</v>
      </c>
      <c r="D22" s="317">
        <f>'4.1 Daftar SP2D'!D17</f>
        <v>0</v>
      </c>
      <c r="E22" s="317"/>
      <c r="F22" s="317"/>
      <c r="G22" s="317"/>
      <c r="H22" s="16" t="str">
        <f>'4.1 Daftar SP2D'!$G$17</f>
        <v>Direviu Oleh</v>
      </c>
      <c r="I22" s="17" t="s">
        <v>20</v>
      </c>
      <c r="J22" s="317">
        <f>'4.1 Daftar SP2D'!I17</f>
        <v>0</v>
      </c>
      <c r="K22" s="317"/>
    </row>
    <row r="23" spans="1:11" ht="7.5" customHeight="1">
      <c r="A23" s="16"/>
      <c r="B23" s="16"/>
      <c r="C23" s="17"/>
      <c r="D23" s="18"/>
      <c r="E23" s="18"/>
      <c r="F23" s="18"/>
      <c r="G23" s="18"/>
      <c r="H23" s="16"/>
      <c r="I23" s="17"/>
      <c r="J23" s="18"/>
      <c r="K23" s="18"/>
    </row>
    <row r="24" spans="1:11" ht="15.75">
      <c r="A24" s="16" t="str">
        <f>'4.1 Daftar SP2D'!$A$19</f>
        <v>Nama Sub Bidang DAK</v>
      </c>
      <c r="B24" s="16"/>
      <c r="C24" s="17" t="s">
        <v>20</v>
      </c>
      <c r="D24" s="317">
        <f>'4.1 Daftar SP2D'!D19</f>
        <v>0</v>
      </c>
      <c r="E24" s="317"/>
      <c r="F24" s="317"/>
      <c r="G24" s="317"/>
      <c r="H24" s="16" t="str">
        <f>'4.1 Daftar SP2D'!$G$19</f>
        <v>Tanggal dan Paraf</v>
      </c>
      <c r="I24" s="17" t="s">
        <v>20</v>
      </c>
      <c r="J24" s="317"/>
      <c r="K24" s="317"/>
    </row>
    <row r="25" spans="1:11" ht="13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63" customHeight="1">
      <c r="A26" s="66" t="s">
        <v>0</v>
      </c>
      <c r="B26" s="326" t="s">
        <v>31</v>
      </c>
      <c r="C26" s="326"/>
      <c r="D26" s="326"/>
      <c r="E26" s="66" t="s">
        <v>1</v>
      </c>
      <c r="F26" s="154" t="s">
        <v>5</v>
      </c>
      <c r="G26" s="66" t="s">
        <v>32</v>
      </c>
      <c r="H26" s="66" t="s">
        <v>33</v>
      </c>
      <c r="I26" s="327" t="s">
        <v>34</v>
      </c>
      <c r="J26" s="328"/>
      <c r="K26" s="67" t="s">
        <v>155</v>
      </c>
    </row>
    <row r="27" spans="1:11" ht="15.75">
      <c r="A27" s="68">
        <v>1</v>
      </c>
      <c r="B27" s="329">
        <v>2</v>
      </c>
      <c r="C27" s="329"/>
      <c r="D27" s="329"/>
      <c r="E27" s="68">
        <v>3</v>
      </c>
      <c r="F27" s="68">
        <v>4</v>
      </c>
      <c r="G27" s="68">
        <v>5</v>
      </c>
      <c r="H27" s="68">
        <v>6</v>
      </c>
      <c r="I27" s="330">
        <v>7</v>
      </c>
      <c r="J27" s="331"/>
      <c r="K27" s="68">
        <v>8</v>
      </c>
    </row>
    <row r="28" spans="1:11" s="2" customFormat="1" ht="30">
      <c r="A28" s="71">
        <v>1</v>
      </c>
      <c r="B28" s="318" t="s">
        <v>169</v>
      </c>
      <c r="C28" s="319"/>
      <c r="D28" s="320"/>
      <c r="E28" s="69" t="s">
        <v>114</v>
      </c>
      <c r="F28" s="70">
        <v>530682000</v>
      </c>
      <c r="G28" s="72">
        <f>F28/F30</f>
        <v>0.542105241652093</v>
      </c>
      <c r="H28" s="70">
        <f>'[1]Capaian Fisik'!$F$26</f>
        <v>530682000</v>
      </c>
      <c r="I28" s="321">
        <v>1</v>
      </c>
      <c r="J28" s="322"/>
      <c r="K28" s="73">
        <f>G28*I28</f>
        <v>0.542105241652093</v>
      </c>
    </row>
    <row r="29" spans="1:11" s="2" customFormat="1" ht="33.75" customHeight="1">
      <c r="A29" s="71">
        <v>2</v>
      </c>
      <c r="B29" s="318" t="s">
        <v>169</v>
      </c>
      <c r="C29" s="319"/>
      <c r="D29" s="320"/>
      <c r="E29" s="69" t="s">
        <v>156</v>
      </c>
      <c r="F29" s="70">
        <v>448246000</v>
      </c>
      <c r="G29" s="72">
        <f>F29/F30</f>
        <v>0.4578947583479071</v>
      </c>
      <c r="H29" s="70">
        <f>'[1]Capaian Fisik'!$F$27</f>
        <v>448246000</v>
      </c>
      <c r="I29" s="321">
        <v>1</v>
      </c>
      <c r="J29" s="322"/>
      <c r="K29" s="73">
        <f>G29*I29</f>
        <v>0.4578947583479071</v>
      </c>
    </row>
    <row r="30" spans="1:11" s="2" customFormat="1" ht="15">
      <c r="A30" s="323" t="s">
        <v>73</v>
      </c>
      <c r="B30" s="324"/>
      <c r="C30" s="324"/>
      <c r="D30" s="324"/>
      <c r="E30" s="325"/>
      <c r="F30" s="74">
        <f>SUM(F28:F29)</f>
        <v>978928000</v>
      </c>
      <c r="G30" s="72">
        <f>SUM(G28:G29)</f>
        <v>1</v>
      </c>
      <c r="H30" s="75">
        <f>SUM(H28:H29)</f>
        <v>978928000</v>
      </c>
      <c r="I30" s="321"/>
      <c r="J30" s="322"/>
      <c r="K30" s="148">
        <f>SUM(K28:K29)</f>
        <v>1</v>
      </c>
    </row>
    <row r="31" spans="1:12" ht="1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2"/>
    </row>
    <row r="32" spans="1:12" ht="15">
      <c r="A32" s="168" t="s">
        <v>175</v>
      </c>
      <c r="L32" s="2"/>
    </row>
    <row r="33" spans="1:11" s="2" customFormat="1" ht="33.75" customHeight="1">
      <c r="A33" s="54">
        <v>3</v>
      </c>
      <c r="B33" s="333" t="s">
        <v>169</v>
      </c>
      <c r="C33" s="334"/>
      <c r="D33" s="335"/>
      <c r="E33" s="69"/>
      <c r="F33" s="70">
        <v>448246000</v>
      </c>
      <c r="G33" s="72">
        <f>F33/F34</f>
        <v>0.31407943250087234</v>
      </c>
      <c r="H33" s="70">
        <v>0</v>
      </c>
      <c r="I33" s="321">
        <v>0</v>
      </c>
      <c r="J33" s="322"/>
      <c r="K33" s="73">
        <f>G33*I33</f>
        <v>0</v>
      </c>
    </row>
    <row r="34" spans="6:11" ht="15">
      <c r="F34" s="150">
        <f>SUM(F30:F33)</f>
        <v>1427174000</v>
      </c>
      <c r="G34" s="149">
        <f>SUM(G30:G33)</f>
        <v>1.3140794325008724</v>
      </c>
      <c r="K34" s="151">
        <f>SUM(K30:K33)</f>
        <v>1</v>
      </c>
    </row>
    <row r="35" ht="15">
      <c r="K35" s="151"/>
    </row>
    <row r="36" spans="1:2" ht="15">
      <c r="A36" s="158" t="s">
        <v>173</v>
      </c>
      <c r="B36" s="3"/>
    </row>
    <row r="37" spans="1:2" ht="15">
      <c r="A37" s="3">
        <v>1</v>
      </c>
      <c r="B37" s="3"/>
    </row>
    <row r="38" spans="1:2" ht="15">
      <c r="A38" s="3">
        <v>2</v>
      </c>
      <c r="B38" s="3"/>
    </row>
    <row r="39" spans="1:2" ht="15">
      <c r="A39" s="1">
        <v>3</v>
      </c>
      <c r="B39" s="3" t="s">
        <v>303</v>
      </c>
    </row>
    <row r="40" spans="1:6" ht="15">
      <c r="A40" s="210" t="s">
        <v>0</v>
      </c>
      <c r="B40" s="214" t="s">
        <v>254</v>
      </c>
      <c r="C40" s="211"/>
      <c r="D40" s="212" t="s">
        <v>24</v>
      </c>
      <c r="E40" s="336" t="s">
        <v>190</v>
      </c>
      <c r="F40" s="337"/>
    </row>
    <row r="41" spans="1:6" ht="12.75" customHeight="1">
      <c r="A41" s="220" t="s">
        <v>200</v>
      </c>
      <c r="B41" s="221" t="s">
        <v>263</v>
      </c>
      <c r="C41" s="176"/>
      <c r="D41" s="177"/>
      <c r="E41" s="285"/>
      <c r="F41" s="286"/>
    </row>
    <row r="42" spans="1:6" ht="12.75" customHeight="1">
      <c r="A42" s="179">
        <v>1</v>
      </c>
      <c r="B42" s="172" t="s">
        <v>264</v>
      </c>
      <c r="C42" s="176"/>
      <c r="D42" s="177"/>
      <c r="E42" s="169"/>
      <c r="F42" s="170"/>
    </row>
    <row r="43" spans="1:6" ht="12.75" customHeight="1">
      <c r="A43" s="179">
        <v>2</v>
      </c>
      <c r="B43" s="172" t="s">
        <v>265</v>
      </c>
      <c r="C43" s="176"/>
      <c r="D43" s="177"/>
      <c r="E43" s="169"/>
      <c r="F43" s="170"/>
    </row>
    <row r="44" spans="1:6" ht="12.75" customHeight="1">
      <c r="A44" s="179"/>
      <c r="B44" s="172"/>
      <c r="C44" s="176"/>
      <c r="D44" s="177"/>
      <c r="E44" s="169"/>
      <c r="F44" s="170"/>
    </row>
    <row r="45" spans="1:6" ht="12.75" customHeight="1">
      <c r="A45" s="220" t="s">
        <v>201</v>
      </c>
      <c r="B45" s="221" t="s">
        <v>266</v>
      </c>
      <c r="C45" s="176"/>
      <c r="D45" s="177"/>
      <c r="E45" s="285"/>
      <c r="F45" s="286"/>
    </row>
    <row r="46" spans="1:6" ht="12.75" customHeight="1">
      <c r="A46" s="179">
        <v>1</v>
      </c>
      <c r="B46" s="172" t="s">
        <v>267</v>
      </c>
      <c r="C46" s="176"/>
      <c r="D46" s="177"/>
      <c r="E46" s="169"/>
      <c r="F46" s="170"/>
    </row>
    <row r="47" spans="1:6" ht="12.75" customHeight="1">
      <c r="A47" s="179">
        <v>2</v>
      </c>
      <c r="B47" s="172" t="s">
        <v>268</v>
      </c>
      <c r="C47" s="176"/>
      <c r="D47" s="177"/>
      <c r="E47" s="169"/>
      <c r="F47" s="170"/>
    </row>
    <row r="48" spans="1:6" ht="12.75" customHeight="1">
      <c r="A48" s="179">
        <v>3</v>
      </c>
      <c r="B48" s="172" t="s">
        <v>269</v>
      </c>
      <c r="C48" s="176"/>
      <c r="D48" s="177"/>
      <c r="E48" s="169"/>
      <c r="F48" s="170"/>
    </row>
    <row r="49" spans="1:6" ht="12.75" customHeight="1">
      <c r="A49" s="179">
        <v>4</v>
      </c>
      <c r="B49" s="172" t="s">
        <v>270</v>
      </c>
      <c r="C49" s="176"/>
      <c r="D49" s="177"/>
      <c r="E49" s="169"/>
      <c r="F49" s="170"/>
    </row>
    <row r="50" spans="1:6" ht="12.75" customHeight="1">
      <c r="A50" s="179">
        <v>5</v>
      </c>
      <c r="B50" s="172" t="s">
        <v>271</v>
      </c>
      <c r="C50" s="176"/>
      <c r="D50" s="177"/>
      <c r="E50" s="169"/>
      <c r="F50" s="170"/>
    </row>
    <row r="51" spans="1:6" ht="12.75" customHeight="1">
      <c r="A51" s="179"/>
      <c r="B51" s="172"/>
      <c r="C51" s="176"/>
      <c r="D51" s="177"/>
      <c r="E51" s="169"/>
      <c r="F51" s="170"/>
    </row>
    <row r="52" spans="1:6" ht="12.75" customHeight="1">
      <c r="A52" s="220" t="s">
        <v>223</v>
      </c>
      <c r="B52" s="221" t="s">
        <v>272</v>
      </c>
      <c r="C52" s="176"/>
      <c r="D52" s="177"/>
      <c r="E52" s="285"/>
      <c r="F52" s="286"/>
    </row>
    <row r="53" spans="1:6" ht="12.75" customHeight="1">
      <c r="A53" s="179">
        <v>1</v>
      </c>
      <c r="B53" s="172" t="s">
        <v>273</v>
      </c>
      <c r="C53" s="176"/>
      <c r="D53" s="177"/>
      <c r="E53" s="169"/>
      <c r="F53" s="170"/>
    </row>
    <row r="54" spans="1:6" ht="12.75" customHeight="1">
      <c r="A54" s="179">
        <v>2</v>
      </c>
      <c r="B54" s="172" t="s">
        <v>274</v>
      </c>
      <c r="C54" s="176"/>
      <c r="D54" s="177"/>
      <c r="E54" s="169"/>
      <c r="F54" s="170"/>
    </row>
    <row r="55" spans="1:6" ht="12.75" customHeight="1">
      <c r="A55" s="179"/>
      <c r="B55" s="172"/>
      <c r="C55" s="176"/>
      <c r="D55" s="177"/>
      <c r="E55" s="169"/>
      <c r="F55" s="170"/>
    </row>
    <row r="56" spans="1:6" ht="15">
      <c r="A56" s="220" t="s">
        <v>250</v>
      </c>
      <c r="B56" s="221" t="s">
        <v>275</v>
      </c>
      <c r="C56" s="176"/>
      <c r="D56" s="177"/>
      <c r="E56" s="285"/>
      <c r="F56" s="286"/>
    </row>
    <row r="57" spans="1:6" ht="15">
      <c r="A57" s="179">
        <v>1</v>
      </c>
      <c r="B57" s="172" t="s">
        <v>276</v>
      </c>
      <c r="C57" s="176"/>
      <c r="D57" s="177"/>
      <c r="E57" s="169"/>
      <c r="F57" s="170"/>
    </row>
    <row r="58" spans="1:6" ht="12.75" customHeight="1">
      <c r="A58" s="179">
        <v>2</v>
      </c>
      <c r="B58" s="178" t="s">
        <v>277</v>
      </c>
      <c r="C58" s="176"/>
      <c r="D58" s="177"/>
      <c r="E58" s="169"/>
      <c r="F58" s="170"/>
    </row>
    <row r="59" spans="1:6" ht="12.75" customHeight="1">
      <c r="A59" s="179">
        <v>3</v>
      </c>
      <c r="B59" s="178" t="s">
        <v>278</v>
      </c>
      <c r="C59" s="176"/>
      <c r="D59" s="177"/>
      <c r="E59" s="169"/>
      <c r="F59" s="170"/>
    </row>
    <row r="60" spans="1:6" ht="12.75" customHeight="1">
      <c r="A60" s="179">
        <v>4</v>
      </c>
      <c r="B60" s="178" t="s">
        <v>279</v>
      </c>
      <c r="C60" s="176"/>
      <c r="D60" s="177"/>
      <c r="E60" s="169"/>
      <c r="F60" s="170"/>
    </row>
    <row r="61" spans="1:6" ht="12.75" customHeight="1">
      <c r="A61" s="179">
        <v>5</v>
      </c>
      <c r="B61" s="178" t="s">
        <v>280</v>
      </c>
      <c r="C61" s="176"/>
      <c r="D61" s="177"/>
      <c r="E61" s="169"/>
      <c r="F61" s="170"/>
    </row>
    <row r="62" spans="1:6" ht="12.75" customHeight="1">
      <c r="A62" s="179">
        <v>6</v>
      </c>
      <c r="B62" s="178" t="s">
        <v>281</v>
      </c>
      <c r="C62" s="176"/>
      <c r="D62" s="177"/>
      <c r="E62" s="169"/>
      <c r="F62" s="170"/>
    </row>
    <row r="63" spans="1:6" ht="12.75" customHeight="1">
      <c r="A63" s="179">
        <v>7</v>
      </c>
      <c r="B63" s="178" t="s">
        <v>282</v>
      </c>
      <c r="C63" s="176"/>
      <c r="D63" s="177"/>
      <c r="E63" s="169"/>
      <c r="F63" s="170"/>
    </row>
    <row r="64" spans="1:6" ht="12.75" customHeight="1">
      <c r="A64" s="179">
        <v>8</v>
      </c>
      <c r="B64" s="178" t="s">
        <v>283</v>
      </c>
      <c r="C64" s="176"/>
      <c r="D64" s="177"/>
      <c r="E64" s="169"/>
      <c r="F64" s="170"/>
    </row>
    <row r="65" spans="1:6" ht="12.75" customHeight="1">
      <c r="A65" s="179">
        <v>9</v>
      </c>
      <c r="B65" s="178" t="s">
        <v>284</v>
      </c>
      <c r="C65" s="176"/>
      <c r="D65" s="177"/>
      <c r="E65" s="169"/>
      <c r="F65" s="170"/>
    </row>
    <row r="66" spans="1:6" ht="15">
      <c r="A66" s="179"/>
      <c r="B66" s="172"/>
      <c r="C66" s="176"/>
      <c r="D66" s="177"/>
      <c r="E66" s="169"/>
      <c r="F66" s="170"/>
    </row>
    <row r="67" spans="1:6" ht="15">
      <c r="A67" s="220" t="s">
        <v>285</v>
      </c>
      <c r="B67" s="221" t="s">
        <v>286</v>
      </c>
      <c r="C67" s="176"/>
      <c r="D67" s="177"/>
      <c r="E67" s="169"/>
      <c r="F67" s="170"/>
    </row>
    <row r="68" spans="1:6" ht="14.25" customHeight="1">
      <c r="A68" s="179">
        <v>1</v>
      </c>
      <c r="B68" s="172" t="s">
        <v>287</v>
      </c>
      <c r="C68" s="176"/>
      <c r="D68" s="177"/>
      <c r="E68" s="169"/>
      <c r="F68" s="170"/>
    </row>
    <row r="69" spans="1:6" ht="14.25" customHeight="1">
      <c r="A69" s="179">
        <v>2</v>
      </c>
      <c r="B69" s="172" t="s">
        <v>288</v>
      </c>
      <c r="C69" s="176"/>
      <c r="D69" s="177"/>
      <c r="E69" s="169"/>
      <c r="F69" s="170"/>
    </row>
    <row r="70" spans="1:6" ht="14.25" customHeight="1">
      <c r="A70" s="179">
        <v>3</v>
      </c>
      <c r="B70" s="178" t="s">
        <v>289</v>
      </c>
      <c r="C70" s="176"/>
      <c r="D70" s="177"/>
      <c r="E70" s="169"/>
      <c r="F70" s="170"/>
    </row>
    <row r="71" spans="1:6" ht="14.25" customHeight="1">
      <c r="A71" s="179">
        <v>4</v>
      </c>
      <c r="B71" s="172" t="s">
        <v>290</v>
      </c>
      <c r="C71" s="176"/>
      <c r="D71" s="177"/>
      <c r="E71" s="169"/>
      <c r="F71" s="170"/>
    </row>
    <row r="72" spans="1:6" ht="14.25" customHeight="1">
      <c r="A72" s="179">
        <v>5</v>
      </c>
      <c r="B72" s="172" t="s">
        <v>291</v>
      </c>
      <c r="C72" s="176"/>
      <c r="D72" s="177"/>
      <c r="E72" s="169"/>
      <c r="F72" s="170"/>
    </row>
  </sheetData>
  <sheetProtection/>
  <mergeCells count="35">
    <mergeCell ref="E56:F56"/>
    <mergeCell ref="E40:F40"/>
    <mergeCell ref="E41:F41"/>
    <mergeCell ref="E45:F45"/>
    <mergeCell ref="E52:F52"/>
    <mergeCell ref="I28:J28"/>
    <mergeCell ref="B28:D28"/>
    <mergeCell ref="B29:D29"/>
    <mergeCell ref="A30:E30"/>
    <mergeCell ref="I30:J30"/>
    <mergeCell ref="A11:K11"/>
    <mergeCell ref="B33:D33"/>
    <mergeCell ref="I33:J33"/>
    <mergeCell ref="D18:G18"/>
    <mergeCell ref="D20:G20"/>
    <mergeCell ref="D22:G22"/>
    <mergeCell ref="D24:G24"/>
    <mergeCell ref="I29:J29"/>
    <mergeCell ref="A13:K13"/>
    <mergeCell ref="B26:D26"/>
    <mergeCell ref="J16:K16"/>
    <mergeCell ref="J18:K18"/>
    <mergeCell ref="J20:K20"/>
    <mergeCell ref="J22:K22"/>
    <mergeCell ref="J24:K24"/>
    <mergeCell ref="B27:D27"/>
    <mergeCell ref="D1:K2"/>
    <mergeCell ref="D3:K4"/>
    <mergeCell ref="D5:K5"/>
    <mergeCell ref="D6:K6"/>
    <mergeCell ref="D16:G16"/>
    <mergeCell ref="A9:K9"/>
    <mergeCell ref="A10:K10"/>
    <mergeCell ref="I26:J26"/>
    <mergeCell ref="I27:J27"/>
  </mergeCells>
  <printOptions/>
  <pageMargins left="0.7086614173228347" right="0.7086614173228347" top="0.7480314960629921" bottom="0.7480314960629921" header="0.31496062992125984" footer="0.31496062992125984"/>
  <pageSetup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6">
      <selection activeCell="B50" sqref="B50:B73"/>
    </sheetView>
  </sheetViews>
  <sheetFormatPr defaultColWidth="9.140625" defaultRowHeight="15"/>
  <cols>
    <col min="1" max="1" width="4.140625" style="3" customWidth="1"/>
    <col min="2" max="2" width="21.28125" style="3" customWidth="1"/>
    <col min="3" max="3" width="2.57421875" style="3" customWidth="1"/>
    <col min="4" max="4" width="12.140625" style="3" customWidth="1"/>
    <col min="5" max="5" width="17.7109375" style="3" customWidth="1"/>
    <col min="6" max="6" width="28.7109375" style="3" customWidth="1"/>
    <col min="7" max="7" width="18.140625" style="3" customWidth="1"/>
    <col min="8" max="8" width="28.421875" style="3" customWidth="1"/>
    <col min="9" max="10" width="18.28125" style="3" customWidth="1"/>
    <col min="11" max="11" width="12.57421875" style="3" customWidth="1"/>
    <col min="12" max="16384" width="9.140625" style="3" customWidth="1"/>
  </cols>
  <sheetData>
    <row r="1" spans="4:11" ht="14.25" customHeight="1">
      <c r="D1" s="267" t="s">
        <v>98</v>
      </c>
      <c r="E1" s="267"/>
      <c r="F1" s="267"/>
      <c r="G1" s="267"/>
      <c r="H1" s="267"/>
      <c r="I1" s="267"/>
      <c r="J1" s="267"/>
      <c r="K1" s="267"/>
    </row>
    <row r="2" spans="4:11" ht="12" customHeight="1">
      <c r="D2" s="267"/>
      <c r="E2" s="267"/>
      <c r="F2" s="267"/>
      <c r="G2" s="267"/>
      <c r="H2" s="267"/>
      <c r="I2" s="267"/>
      <c r="J2" s="267"/>
      <c r="K2" s="267"/>
    </row>
    <row r="3" spans="4:11" ht="26.25">
      <c r="D3" s="266" t="s">
        <v>99</v>
      </c>
      <c r="E3" s="266"/>
      <c r="F3" s="266"/>
      <c r="G3" s="266"/>
      <c r="H3" s="266"/>
      <c r="I3" s="266"/>
      <c r="J3" s="266"/>
      <c r="K3" s="266"/>
    </row>
    <row r="4" spans="4:11" ht="15.75">
      <c r="D4" s="268" t="s">
        <v>100</v>
      </c>
      <c r="E4" s="268"/>
      <c r="F4" s="268"/>
      <c r="G4" s="268"/>
      <c r="H4" s="268"/>
      <c r="I4" s="268"/>
      <c r="J4" s="268"/>
      <c r="K4" s="268"/>
    </row>
    <row r="5" spans="4:11" ht="15.75">
      <c r="D5" s="269" t="s">
        <v>101</v>
      </c>
      <c r="E5" s="269"/>
      <c r="F5" s="269"/>
      <c r="G5" s="269"/>
      <c r="H5" s="269"/>
      <c r="I5" s="269"/>
      <c r="J5" s="269"/>
      <c r="K5" s="269"/>
    </row>
    <row r="6" spans="4:11" ht="15.75">
      <c r="D6" s="152"/>
      <c r="E6" s="152"/>
      <c r="F6" s="152"/>
      <c r="G6" s="152"/>
      <c r="H6" s="152"/>
      <c r="I6" s="152"/>
      <c r="J6" s="152"/>
      <c r="K6" s="152"/>
    </row>
    <row r="7" spans="4:11" ht="16.5" thickBot="1">
      <c r="D7" s="152"/>
      <c r="E7" s="152"/>
      <c r="F7" s="152"/>
      <c r="G7" s="152"/>
      <c r="H7" s="152"/>
      <c r="I7" s="152"/>
      <c r="J7" s="152"/>
      <c r="K7" s="152"/>
    </row>
    <row r="8" spans="1:11" ht="16.5" thickTop="1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8"/>
    </row>
    <row r="9" ht="7.5" customHeight="1"/>
    <row r="10" spans="1:11" ht="26.25" customHeight="1">
      <c r="A10" s="338" t="s">
        <v>227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</row>
    <row r="12" spans="1:11" ht="15.75">
      <c r="A12" s="263" t="s">
        <v>11</v>
      </c>
      <c r="B12" s="263"/>
      <c r="C12" s="136" t="s">
        <v>20</v>
      </c>
      <c r="D12" s="264" t="s">
        <v>98</v>
      </c>
      <c r="E12" s="264"/>
      <c r="F12" s="264"/>
      <c r="G12" s="264"/>
      <c r="H12" s="3" t="s">
        <v>15</v>
      </c>
      <c r="I12" s="3" t="s">
        <v>20</v>
      </c>
      <c r="K12" s="183"/>
    </row>
    <row r="13" ht="6" customHeight="1">
      <c r="C13" s="136"/>
    </row>
    <row r="14" spans="1:11" ht="15.75">
      <c r="A14" s="3" t="s">
        <v>10</v>
      </c>
      <c r="C14" s="136" t="s">
        <v>20</v>
      </c>
      <c r="D14" s="265"/>
      <c r="E14" s="265"/>
      <c r="F14" s="265"/>
      <c r="G14" s="265"/>
      <c r="H14" s="3" t="s">
        <v>16</v>
      </c>
      <c r="I14" s="3" t="s">
        <v>20</v>
      </c>
      <c r="K14" s="4"/>
    </row>
    <row r="15" spans="3:7" ht="6" customHeight="1">
      <c r="C15" s="136"/>
      <c r="D15" s="137"/>
      <c r="E15" s="137"/>
      <c r="F15" s="137"/>
      <c r="G15" s="137"/>
    </row>
    <row r="16" spans="1:11" ht="15.75">
      <c r="A16" s="3" t="s">
        <v>12</v>
      </c>
      <c r="C16" s="136" t="s">
        <v>20</v>
      </c>
      <c r="D16" s="270"/>
      <c r="E16" s="270"/>
      <c r="F16" s="270"/>
      <c r="G16" s="270"/>
      <c r="H16" s="3" t="s">
        <v>17</v>
      </c>
      <c r="I16" s="3" t="s">
        <v>20</v>
      </c>
      <c r="K16" s="183"/>
    </row>
    <row r="17" ht="5.25" customHeight="1">
      <c r="C17" s="136"/>
    </row>
    <row r="18" spans="1:11" ht="15.75">
      <c r="A18" s="3" t="s">
        <v>13</v>
      </c>
      <c r="C18" s="136" t="s">
        <v>20</v>
      </c>
      <c r="D18" s="265"/>
      <c r="E18" s="265"/>
      <c r="F18" s="265"/>
      <c r="G18" s="265"/>
      <c r="H18" s="3" t="s">
        <v>18</v>
      </c>
      <c r="I18" s="3" t="s">
        <v>20</v>
      </c>
      <c r="K18" s="4"/>
    </row>
    <row r="19" ht="6.75" customHeight="1">
      <c r="C19" s="136"/>
    </row>
    <row r="20" spans="1:11" ht="15.75">
      <c r="A20" s="3" t="s">
        <v>14</v>
      </c>
      <c r="C20" s="136" t="s">
        <v>20</v>
      </c>
      <c r="D20" s="265"/>
      <c r="E20" s="265"/>
      <c r="F20" s="265"/>
      <c r="G20" s="265"/>
      <c r="H20" s="3" t="s">
        <v>19</v>
      </c>
      <c r="I20" s="3" t="s">
        <v>20</v>
      </c>
      <c r="K20" s="183"/>
    </row>
    <row r="21" ht="5.25" customHeight="1"/>
    <row r="22" ht="9.75" customHeight="1"/>
    <row r="23" spans="1:12" ht="58.5" customHeight="1">
      <c r="A23" s="138" t="s">
        <v>0</v>
      </c>
      <c r="B23" s="184" t="s">
        <v>1</v>
      </c>
      <c r="C23" s="271" t="s">
        <v>2</v>
      </c>
      <c r="D23" s="271"/>
      <c r="E23" s="192" t="s">
        <v>3</v>
      </c>
      <c r="F23" s="184" t="s">
        <v>4</v>
      </c>
      <c r="G23" s="184" t="s">
        <v>229</v>
      </c>
      <c r="H23" s="206" t="s">
        <v>244</v>
      </c>
      <c r="I23" s="184" t="s">
        <v>228</v>
      </c>
      <c r="J23" s="184" t="s">
        <v>236</v>
      </c>
      <c r="K23" s="138" t="s">
        <v>9</v>
      </c>
      <c r="L23" s="76"/>
    </row>
    <row r="24" spans="1:11" ht="15">
      <c r="A24" s="10">
        <v>1</v>
      </c>
      <c r="B24" s="10">
        <v>2</v>
      </c>
      <c r="C24" s="259">
        <v>3</v>
      </c>
      <c r="D24" s="259"/>
      <c r="E24" s="10">
        <v>4</v>
      </c>
      <c r="F24" s="10">
        <v>5</v>
      </c>
      <c r="G24" s="10">
        <v>6</v>
      </c>
      <c r="H24" s="10">
        <v>7</v>
      </c>
      <c r="I24" s="10">
        <v>8</v>
      </c>
      <c r="J24" s="10">
        <v>9</v>
      </c>
      <c r="K24" s="10">
        <v>10</v>
      </c>
    </row>
    <row r="25" spans="1:11" ht="32.25" customHeight="1">
      <c r="A25" s="47">
        <v>1</v>
      </c>
      <c r="B25" s="38" t="s">
        <v>167</v>
      </c>
      <c r="C25" s="256">
        <v>43287</v>
      </c>
      <c r="D25" s="256">
        <v>43273</v>
      </c>
      <c r="E25" s="39" t="s">
        <v>165</v>
      </c>
      <c r="F25" s="39" t="s">
        <v>166</v>
      </c>
      <c r="G25" s="40">
        <v>530682000</v>
      </c>
      <c r="H25" s="41" t="s">
        <v>232</v>
      </c>
      <c r="I25" s="40">
        <v>530682000</v>
      </c>
      <c r="J25" s="40"/>
      <c r="K25" s="27"/>
    </row>
    <row r="26" spans="1:11" ht="15">
      <c r="A26" s="258" t="s">
        <v>97</v>
      </c>
      <c r="B26" s="258"/>
      <c r="C26" s="258"/>
      <c r="D26" s="258"/>
      <c r="E26" s="258"/>
      <c r="F26" s="140"/>
      <c r="G26" s="141">
        <f>SUM(G25:G25)</f>
        <v>530682000</v>
      </c>
      <c r="H26" s="142"/>
      <c r="I26" s="141">
        <f>SUM(I25:I25)</f>
        <v>530682000</v>
      </c>
      <c r="J26" s="141"/>
      <c r="K26" s="145"/>
    </row>
    <row r="27" spans="1:11" ht="25.5">
      <c r="A27" s="47">
        <v>2</v>
      </c>
      <c r="B27" s="39" t="s">
        <v>168</v>
      </c>
      <c r="C27" s="256">
        <v>43287</v>
      </c>
      <c r="D27" s="256">
        <v>43273</v>
      </c>
      <c r="E27" s="39" t="s">
        <v>165</v>
      </c>
      <c r="F27" s="39" t="s">
        <v>166</v>
      </c>
      <c r="G27" s="45">
        <v>448246000</v>
      </c>
      <c r="H27" s="46" t="s">
        <v>235</v>
      </c>
      <c r="I27" s="45">
        <v>0</v>
      </c>
      <c r="J27" s="45"/>
      <c r="K27" s="27"/>
    </row>
    <row r="28" spans="1:11" ht="15">
      <c r="A28" s="258" t="s">
        <v>97</v>
      </c>
      <c r="B28" s="258"/>
      <c r="C28" s="258"/>
      <c r="D28" s="258"/>
      <c r="E28" s="258"/>
      <c r="F28" s="140"/>
      <c r="G28" s="141">
        <f>SUM(G27:G27)</f>
        <v>448246000</v>
      </c>
      <c r="H28" s="142"/>
      <c r="I28" s="141">
        <f>SUM(I27:I27)</f>
        <v>0</v>
      </c>
      <c r="J28" s="141"/>
      <c r="K28" s="30"/>
    </row>
    <row r="29" spans="1:11" ht="15">
      <c r="A29" s="258" t="s">
        <v>104</v>
      </c>
      <c r="B29" s="258"/>
      <c r="C29" s="258"/>
      <c r="D29" s="258"/>
      <c r="E29" s="258"/>
      <c r="F29" s="140"/>
      <c r="G29" s="141">
        <f>G28+G26</f>
        <v>978928000</v>
      </c>
      <c r="H29" s="142"/>
      <c r="I29" s="141">
        <f>I28+I26</f>
        <v>530682000</v>
      </c>
      <c r="J29" s="141"/>
      <c r="K29" s="146"/>
    </row>
    <row r="30" spans="1:10" ht="15">
      <c r="A30" s="158" t="s">
        <v>230</v>
      </c>
      <c r="C30" s="147"/>
      <c r="D30" s="147"/>
      <c r="G30" s="76"/>
      <c r="I30" s="147"/>
      <c r="J30" s="147"/>
    </row>
    <row r="31" spans="1:10" ht="15">
      <c r="A31" s="3">
        <v>1</v>
      </c>
      <c r="B31" s="3" t="s">
        <v>231</v>
      </c>
      <c r="C31" s="147"/>
      <c r="D31" s="147"/>
      <c r="G31" s="76"/>
      <c r="I31" s="147"/>
      <c r="J31" s="147"/>
    </row>
    <row r="32" spans="1:10" ht="15">
      <c r="A32" s="3">
        <v>2</v>
      </c>
      <c r="B32" s="3" t="s">
        <v>233</v>
      </c>
      <c r="C32" s="147"/>
      <c r="D32" s="147"/>
      <c r="G32" s="76"/>
      <c r="I32" s="147"/>
      <c r="J32" s="147"/>
    </row>
    <row r="33" spans="1:10" ht="15">
      <c r="A33" s="3">
        <v>3</v>
      </c>
      <c r="B33" s="3" t="s">
        <v>234</v>
      </c>
      <c r="C33" s="147"/>
      <c r="D33" s="147"/>
      <c r="G33" s="76"/>
      <c r="I33" s="147"/>
      <c r="J33" s="147"/>
    </row>
    <row r="34" spans="1:10" ht="15">
      <c r="A34" s="3">
        <v>4</v>
      </c>
      <c r="B34" s="3" t="s">
        <v>235</v>
      </c>
      <c r="C34" s="147"/>
      <c r="D34" s="147"/>
      <c r="G34" s="76"/>
      <c r="I34" s="147"/>
      <c r="J34" s="147"/>
    </row>
    <row r="35" spans="1:10" ht="15">
      <c r="A35" s="3">
        <v>5</v>
      </c>
      <c r="B35" s="3" t="s">
        <v>243</v>
      </c>
      <c r="C35" s="147"/>
      <c r="D35" s="147"/>
      <c r="G35" s="76"/>
      <c r="I35" s="147"/>
      <c r="J35" s="147"/>
    </row>
    <row r="36" spans="3:10" ht="15">
      <c r="C36" s="147"/>
      <c r="D36" s="147"/>
      <c r="G36" s="76"/>
      <c r="I36" s="147"/>
      <c r="J36" s="147"/>
    </row>
    <row r="37" spans="1:10" ht="15">
      <c r="A37" s="158" t="s">
        <v>173</v>
      </c>
      <c r="C37" s="147"/>
      <c r="D37" s="147"/>
      <c r="G37" s="76"/>
      <c r="I37" s="147"/>
      <c r="J37" s="147"/>
    </row>
    <row r="38" spans="1:10" ht="15">
      <c r="A38" s="3">
        <v>1</v>
      </c>
      <c r="C38" s="147"/>
      <c r="D38" s="147"/>
      <c r="G38" s="76"/>
      <c r="I38" s="147"/>
      <c r="J38" s="147"/>
    </row>
    <row r="39" spans="1:10" ht="15">
      <c r="A39" s="3">
        <v>2</v>
      </c>
      <c r="C39" s="147"/>
      <c r="D39" s="147"/>
      <c r="G39" s="76"/>
      <c r="I39" s="147"/>
      <c r="J39" s="147"/>
    </row>
    <row r="40" spans="3:10" ht="15">
      <c r="C40" s="147"/>
      <c r="D40" s="147"/>
      <c r="G40" s="76"/>
      <c r="I40" s="147"/>
      <c r="J40" s="147"/>
    </row>
    <row r="41" spans="1:11" ht="15.75">
      <c r="A41" s="226"/>
      <c r="B41" s="227"/>
      <c r="C41" s="119"/>
      <c r="D41" s="119"/>
      <c r="E41" s="119"/>
      <c r="F41" s="119"/>
      <c r="G41" s="119"/>
      <c r="H41" s="119"/>
      <c r="I41" s="119"/>
      <c r="J41" s="119"/>
      <c r="K41" s="119"/>
    </row>
    <row r="42" spans="1:11" ht="15.75">
      <c r="A42" s="228"/>
      <c r="B42" s="119"/>
      <c r="C42" s="119"/>
      <c r="D42" s="119"/>
      <c r="E42" s="119"/>
      <c r="F42" s="119"/>
      <c r="G42" s="119"/>
      <c r="H42" s="119"/>
      <c r="I42" s="119"/>
      <c r="J42" s="119"/>
      <c r="K42" s="119"/>
    </row>
    <row r="43" spans="1:11" ht="15.75">
      <c r="A43" s="228"/>
      <c r="B43" s="119"/>
      <c r="C43" s="119"/>
      <c r="D43" s="119"/>
      <c r="E43" s="119"/>
      <c r="F43" s="119"/>
      <c r="G43" s="119"/>
      <c r="H43" s="119"/>
      <c r="I43" s="119"/>
      <c r="J43" s="119"/>
      <c r="K43" s="119"/>
    </row>
    <row r="44" spans="1:11" ht="15.75">
      <c r="A44" s="228"/>
      <c r="B44" s="119"/>
      <c r="C44" s="119"/>
      <c r="D44" s="119"/>
      <c r="E44" s="119"/>
      <c r="F44" s="119"/>
      <c r="G44" s="119"/>
      <c r="H44" s="119"/>
      <c r="I44" s="119"/>
      <c r="J44" s="119"/>
      <c r="K44" s="119"/>
    </row>
    <row r="45" spans="1:11" ht="15.75">
      <c r="A45" s="228"/>
      <c r="B45" s="119"/>
      <c r="C45" s="119"/>
      <c r="D45" s="119"/>
      <c r="E45" s="119"/>
      <c r="F45" s="119"/>
      <c r="G45" s="119"/>
      <c r="H45" s="119"/>
      <c r="I45" s="119"/>
      <c r="J45" s="119"/>
      <c r="K45" s="119"/>
    </row>
    <row r="46" spans="1:11" ht="15.75">
      <c r="A46" s="228"/>
      <c r="B46" s="119"/>
      <c r="C46" s="119"/>
      <c r="D46" s="119"/>
      <c r="E46" s="119"/>
      <c r="F46" s="119"/>
      <c r="G46" s="119"/>
      <c r="H46" s="119"/>
      <c r="I46" s="119"/>
      <c r="J46" s="119"/>
      <c r="K46" s="119"/>
    </row>
    <row r="47" spans="1:11" ht="15.75">
      <c r="A47" s="228"/>
      <c r="B47" s="119"/>
      <c r="C47" s="119"/>
      <c r="D47" s="119"/>
      <c r="E47" s="119"/>
      <c r="F47" s="119"/>
      <c r="G47" s="119"/>
      <c r="H47" s="119"/>
      <c r="I47" s="119"/>
      <c r="J47" s="119"/>
      <c r="K47" s="119"/>
    </row>
    <row r="48" spans="1:11" ht="15.75">
      <c r="A48" s="226"/>
      <c r="B48" s="227"/>
      <c r="C48" s="119"/>
      <c r="D48" s="119"/>
      <c r="E48" s="119"/>
      <c r="F48" s="119"/>
      <c r="G48" s="119"/>
      <c r="H48" s="119"/>
      <c r="I48" s="119"/>
      <c r="J48" s="119"/>
      <c r="K48" s="119"/>
    </row>
    <row r="49" spans="1:11" ht="15.75">
      <c r="A49" s="228"/>
      <c r="B49" s="119"/>
      <c r="C49" s="119"/>
      <c r="D49" s="119"/>
      <c r="E49" s="119"/>
      <c r="F49" s="119"/>
      <c r="G49" s="119"/>
      <c r="H49" s="119"/>
      <c r="I49" s="119"/>
      <c r="J49" s="119"/>
      <c r="K49" s="119"/>
    </row>
  </sheetData>
  <sheetProtection/>
  <mergeCells count="18">
    <mergeCell ref="A28:E28"/>
    <mergeCell ref="A29:E29"/>
    <mergeCell ref="C27:D27"/>
    <mergeCell ref="A26:E26"/>
    <mergeCell ref="C24:D24"/>
    <mergeCell ref="C25:D25"/>
    <mergeCell ref="D20:G20"/>
    <mergeCell ref="C23:D23"/>
    <mergeCell ref="A12:B12"/>
    <mergeCell ref="D12:G12"/>
    <mergeCell ref="D14:G14"/>
    <mergeCell ref="D16:G16"/>
    <mergeCell ref="D1:K2"/>
    <mergeCell ref="D3:K3"/>
    <mergeCell ref="D4:K4"/>
    <mergeCell ref="D5:K5"/>
    <mergeCell ref="A10:K10"/>
    <mergeCell ref="D18:G18"/>
  </mergeCells>
  <printOptions/>
  <pageMargins left="0.5118110236220472" right="0.27" top="0.7480314960629921" bottom="0.7480314960629921" header="0.31496062992125984" footer="0.31496062992125984"/>
  <pageSetup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90"/>
  <sheetViews>
    <sheetView zoomScale="70" zoomScaleNormal="70" zoomScalePageLayoutView="0" workbookViewId="0" topLeftCell="A13">
      <selection activeCell="B51" sqref="B51:K56"/>
    </sheetView>
  </sheetViews>
  <sheetFormatPr defaultColWidth="9.140625" defaultRowHeight="15"/>
  <cols>
    <col min="1" max="1" width="4.8515625" style="3" customWidth="1"/>
    <col min="2" max="2" width="37.421875" style="3" customWidth="1"/>
    <col min="3" max="3" width="3.28125" style="3" customWidth="1"/>
    <col min="4" max="4" width="19.00390625" style="3" customWidth="1"/>
    <col min="5" max="7" width="21.57421875" style="3" customWidth="1"/>
    <col min="8" max="8" width="18.421875" style="3" customWidth="1"/>
    <col min="9" max="9" width="3.57421875" style="3" customWidth="1"/>
    <col min="10" max="10" width="12.00390625" style="3" customWidth="1"/>
    <col min="11" max="11" width="16.8515625" style="3" customWidth="1"/>
    <col min="12" max="13" width="17.00390625" style="3" customWidth="1"/>
    <col min="14" max="14" width="19.28125" style="3" customWidth="1"/>
    <col min="15" max="15" width="20.00390625" style="3" customWidth="1"/>
    <col min="16" max="16384" width="9.140625" style="3" customWidth="1"/>
  </cols>
  <sheetData>
    <row r="1" spans="4:15" ht="15">
      <c r="D1" s="287" t="str">
        <f>'5.1 capaian Output'!$D$1</f>
        <v>PEMERINTAH KABUPATEN LUMAJANG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4:15" ht="15"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4:15" ht="15">
      <c r="D3" s="354" t="str">
        <f>'5.1 capaian Output'!$D$3</f>
        <v>I N S P E K T O R A T</v>
      </c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</row>
    <row r="4" spans="4:15" ht="15"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</row>
    <row r="5" spans="1:15" ht="15.75">
      <c r="A5" s="19"/>
      <c r="B5" s="19"/>
      <c r="C5" s="19"/>
      <c r="D5" s="300" t="str">
        <f>'5.1 capaian Output'!$D$5</f>
        <v>Jl. Arif Rahman Hakim No. 1 Lumajang</v>
      </c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</row>
    <row r="6" spans="1:15" ht="15.75">
      <c r="A6" s="19"/>
      <c r="B6" s="19"/>
      <c r="C6" s="19"/>
      <c r="D6" s="301" t="str">
        <f>'5.1 capaian Output'!$D$6</f>
        <v>Tlp. (0334) 881485; Fax. (0334) 894126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</row>
    <row r="7" spans="1:15" ht="15.75">
      <c r="A7" s="19"/>
      <c r="B7" s="19"/>
      <c r="C7" s="19"/>
      <c r="D7" s="20"/>
      <c r="E7" s="20"/>
      <c r="F7" s="20"/>
      <c r="G7" s="20"/>
      <c r="H7" s="20"/>
      <c r="I7" s="20"/>
      <c r="J7" s="300"/>
      <c r="K7" s="300"/>
      <c r="L7" s="300"/>
      <c r="M7" s="300"/>
      <c r="N7" s="300"/>
      <c r="O7" s="300"/>
    </row>
    <row r="8" spans="1:15" ht="9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1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" customHeight="1">
      <c r="A10" s="269" t="s">
        <v>48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</row>
    <row r="11" spans="1:15" ht="15" customHeight="1">
      <c r="A11" s="269" t="s">
        <v>103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</row>
    <row r="12" spans="1:15" ht="15" customHeight="1">
      <c r="A12" s="269" t="s">
        <v>109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</row>
    <row r="13" spans="1:15" ht="1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</row>
    <row r="14" spans="1:15" ht="15" customHeight="1">
      <c r="A14" s="269" t="s">
        <v>106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</row>
    <row r="15" spans="1:15" ht="1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</row>
    <row r="16" spans="1:15" ht="15.75">
      <c r="A16" s="19" t="str">
        <f>'5.1 capaian Output'!A16</f>
        <v>Nama Pemda</v>
      </c>
      <c r="B16" s="19"/>
      <c r="C16" s="19" t="s">
        <v>20</v>
      </c>
      <c r="D16" s="290" t="str">
        <f>'5.1 capaian Output'!D16</f>
        <v>PEMERINTAH KABUPATEN LUMAJANG</v>
      </c>
      <c r="E16" s="290"/>
      <c r="F16" s="290"/>
      <c r="G16" s="19"/>
      <c r="H16" s="19" t="str">
        <f>'5.1 capaian Output'!H16</f>
        <v>KKR Nomor</v>
      </c>
      <c r="I16" s="21" t="s">
        <v>20</v>
      </c>
      <c r="J16" s="290"/>
      <c r="K16" s="290"/>
      <c r="L16" s="290"/>
      <c r="M16" s="290"/>
      <c r="N16" s="290"/>
      <c r="O16" s="290"/>
    </row>
    <row r="17" spans="1:15" ht="7.5" customHeight="1">
      <c r="A17" s="19"/>
      <c r="B17" s="19"/>
      <c r="C17" s="19"/>
      <c r="D17" s="22"/>
      <c r="E17" s="22"/>
      <c r="F17" s="22"/>
      <c r="G17" s="19"/>
      <c r="H17" s="19"/>
      <c r="I17" s="21"/>
      <c r="J17" s="22"/>
      <c r="K17" s="22"/>
      <c r="L17" s="22"/>
      <c r="M17" s="22"/>
      <c r="N17" s="22"/>
      <c r="O17" s="22"/>
    </row>
    <row r="18" spans="1:15" ht="15.75">
      <c r="A18" s="19" t="str">
        <f>'5.1 capaian Output'!A18</f>
        <v>OPD pelaksana</v>
      </c>
      <c r="B18" s="19"/>
      <c r="C18" s="19" t="s">
        <v>20</v>
      </c>
      <c r="D18" s="290">
        <f>'5.1 capaian Output'!D18</f>
        <v>0</v>
      </c>
      <c r="E18" s="290"/>
      <c r="F18" s="290"/>
      <c r="G18" s="19"/>
      <c r="H18" s="19" t="str">
        <f>'5.1 capaian Output'!H18</f>
        <v>Disusun Oleh</v>
      </c>
      <c r="I18" s="21" t="s">
        <v>20</v>
      </c>
      <c r="J18" s="290">
        <f>'5.1 capaian Output'!J18</f>
        <v>0</v>
      </c>
      <c r="K18" s="290"/>
      <c r="L18" s="290"/>
      <c r="M18" s="290"/>
      <c r="N18" s="290"/>
      <c r="O18" s="290"/>
    </row>
    <row r="19" spans="1:15" ht="6" customHeight="1">
      <c r="A19" s="19"/>
      <c r="B19" s="19"/>
      <c r="C19" s="19"/>
      <c r="D19" s="22"/>
      <c r="E19" s="22"/>
      <c r="F19" s="22"/>
      <c r="G19" s="19"/>
      <c r="H19" s="19"/>
      <c r="I19" s="21"/>
      <c r="J19" s="22"/>
      <c r="K19" s="22"/>
      <c r="L19" s="22"/>
      <c r="M19" s="22"/>
      <c r="N19" s="22"/>
      <c r="O19" s="22"/>
    </row>
    <row r="20" spans="1:15" ht="15.75">
      <c r="A20" s="19" t="str">
        <f>'5.1 capaian Output'!A20</f>
        <v>Jenis DAK</v>
      </c>
      <c r="B20" s="19"/>
      <c r="C20" s="19" t="s">
        <v>20</v>
      </c>
      <c r="D20" s="290">
        <f>'5.1 capaian Output'!D20</f>
        <v>0</v>
      </c>
      <c r="E20" s="290"/>
      <c r="F20" s="290"/>
      <c r="G20" s="19"/>
      <c r="H20" s="19" t="str">
        <f>'5.1 capaian Output'!H20</f>
        <v>Tanggal Paraf</v>
      </c>
      <c r="I20" s="21" t="s">
        <v>20</v>
      </c>
      <c r="J20" s="290"/>
      <c r="K20" s="290"/>
      <c r="L20" s="290"/>
      <c r="M20" s="290"/>
      <c r="N20" s="290"/>
      <c r="O20" s="290"/>
    </row>
    <row r="21" spans="1:15" ht="6" customHeight="1">
      <c r="A21" s="19"/>
      <c r="B21" s="19"/>
      <c r="C21" s="19"/>
      <c r="D21" s="22"/>
      <c r="E21" s="22"/>
      <c r="F21" s="22"/>
      <c r="G21" s="19"/>
      <c r="H21" s="19"/>
      <c r="I21" s="21"/>
      <c r="J21" s="22"/>
      <c r="K21" s="22"/>
      <c r="L21" s="22"/>
      <c r="M21" s="22"/>
      <c r="N21" s="22"/>
      <c r="O21" s="22"/>
    </row>
    <row r="22" spans="1:15" ht="15.75">
      <c r="A22" s="19" t="str">
        <f>'5.1 capaian Output'!A22</f>
        <v>Nama Bidang DAK</v>
      </c>
      <c r="B22" s="19"/>
      <c r="C22" s="19" t="s">
        <v>20</v>
      </c>
      <c r="D22" s="290">
        <f>'5.1 capaian Output'!D22</f>
        <v>0</v>
      </c>
      <c r="E22" s="290"/>
      <c r="F22" s="290"/>
      <c r="G22" s="19"/>
      <c r="H22" s="19" t="str">
        <f>'5.1 capaian Output'!H22</f>
        <v>Direviu Oleh</v>
      </c>
      <c r="I22" s="21" t="s">
        <v>20</v>
      </c>
      <c r="J22" s="290">
        <f>'5.1 capaian Output'!J22</f>
        <v>0</v>
      </c>
      <c r="K22" s="290"/>
      <c r="L22" s="290"/>
      <c r="M22" s="290"/>
      <c r="N22" s="290"/>
      <c r="O22" s="290"/>
    </row>
    <row r="23" spans="1:15" ht="9" customHeight="1">
      <c r="A23" s="19"/>
      <c r="B23" s="19"/>
      <c r="C23" s="19"/>
      <c r="D23" s="22"/>
      <c r="E23" s="22"/>
      <c r="F23" s="22"/>
      <c r="G23" s="19"/>
      <c r="H23" s="19"/>
      <c r="I23" s="21"/>
      <c r="J23" s="22"/>
      <c r="K23" s="22"/>
      <c r="L23" s="22"/>
      <c r="M23" s="22"/>
      <c r="N23" s="22"/>
      <c r="O23" s="22"/>
    </row>
    <row r="24" spans="1:15" ht="15.75">
      <c r="A24" s="19" t="str">
        <f>'5.1 capaian Output'!A24</f>
        <v>Nama Sub Bidang DAK</v>
      </c>
      <c r="B24" s="19"/>
      <c r="C24" s="19" t="s">
        <v>20</v>
      </c>
      <c r="D24" s="290">
        <f>'5.1 capaian Output'!D24</f>
        <v>0</v>
      </c>
      <c r="E24" s="290"/>
      <c r="F24" s="290"/>
      <c r="G24" s="19"/>
      <c r="H24" s="19" t="str">
        <f>'5.1 capaian Output'!H24</f>
        <v>Tanggal dan Paraf</v>
      </c>
      <c r="I24" s="21" t="s">
        <v>20</v>
      </c>
      <c r="J24" s="290"/>
      <c r="K24" s="290"/>
      <c r="L24" s="290"/>
      <c r="M24" s="290"/>
      <c r="N24" s="290"/>
      <c r="O24" s="290"/>
    </row>
    <row r="25" spans="1:15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21" customHeight="1">
      <c r="A26" s="339" t="s">
        <v>0</v>
      </c>
      <c r="B26" s="271" t="s">
        <v>35</v>
      </c>
      <c r="C26" s="355" t="s">
        <v>36</v>
      </c>
      <c r="D26" s="356"/>
      <c r="E26" s="271" t="s">
        <v>37</v>
      </c>
      <c r="F26" s="260" t="s">
        <v>38</v>
      </c>
      <c r="G26" s="359"/>
      <c r="H26" s="359"/>
      <c r="I26" s="261"/>
      <c r="J26" s="271" t="s">
        <v>42</v>
      </c>
      <c r="K26" s="361" t="s">
        <v>174</v>
      </c>
      <c r="L26" s="260" t="s">
        <v>113</v>
      </c>
      <c r="M26" s="359"/>
      <c r="N26" s="261"/>
      <c r="O26" s="271" t="s">
        <v>110</v>
      </c>
    </row>
    <row r="27" spans="1:15" ht="30.75" customHeight="1">
      <c r="A27" s="339"/>
      <c r="B27" s="271"/>
      <c r="C27" s="357"/>
      <c r="D27" s="358"/>
      <c r="E27" s="271"/>
      <c r="F27" s="153" t="s">
        <v>39</v>
      </c>
      <c r="G27" s="153" t="s">
        <v>40</v>
      </c>
      <c r="H27" s="260" t="s">
        <v>41</v>
      </c>
      <c r="I27" s="261"/>
      <c r="J27" s="271"/>
      <c r="K27" s="361"/>
      <c r="L27" s="153" t="s">
        <v>112</v>
      </c>
      <c r="M27" s="153" t="s">
        <v>111</v>
      </c>
      <c r="N27" s="153" t="s">
        <v>45</v>
      </c>
      <c r="O27" s="271"/>
    </row>
    <row r="28" spans="1:15" ht="15">
      <c r="A28" s="10">
        <v>1</v>
      </c>
      <c r="B28" s="10">
        <v>2</v>
      </c>
      <c r="C28" s="342">
        <v>3</v>
      </c>
      <c r="D28" s="341"/>
      <c r="E28" s="10">
        <v>4</v>
      </c>
      <c r="F28" s="10">
        <v>5</v>
      </c>
      <c r="G28" s="10">
        <v>6</v>
      </c>
      <c r="H28" s="342">
        <v>7</v>
      </c>
      <c r="I28" s="341"/>
      <c r="J28" s="10">
        <v>8</v>
      </c>
      <c r="K28" s="10">
        <v>9</v>
      </c>
      <c r="L28" s="10">
        <v>10</v>
      </c>
      <c r="M28" s="10">
        <v>11</v>
      </c>
      <c r="N28" s="10">
        <v>12</v>
      </c>
      <c r="O28" s="10">
        <v>13</v>
      </c>
    </row>
    <row r="29" spans="1:15" ht="32.25" customHeight="1">
      <c r="A29" s="10">
        <v>1</v>
      </c>
      <c r="B29" s="11" t="s">
        <v>170</v>
      </c>
      <c r="C29" s="340">
        <f>'[1]Hasil Reviu'!$C$27:$D$27</f>
        <v>530682000</v>
      </c>
      <c r="D29" s="341"/>
      <c r="E29" s="343">
        <v>978928000</v>
      </c>
      <c r="F29" s="78">
        <v>0</v>
      </c>
      <c r="G29" s="78">
        <v>133199250</v>
      </c>
      <c r="H29" s="340">
        <f aca="true" t="shared" si="0" ref="H29:H36">F29+G29</f>
        <v>133199250</v>
      </c>
      <c r="I29" s="341"/>
      <c r="J29" s="79"/>
      <c r="K29" s="165">
        <f>'5.1 capaian Output'!K28</f>
        <v>0.542105241652093</v>
      </c>
      <c r="L29" s="85">
        <f>H32</f>
        <v>530682000</v>
      </c>
      <c r="M29" s="80">
        <f>L29/C29</f>
        <v>1</v>
      </c>
      <c r="N29" s="80">
        <f>K29</f>
        <v>0.542105241652093</v>
      </c>
      <c r="O29" s="80"/>
    </row>
    <row r="30" spans="1:15" ht="20.25" customHeight="1">
      <c r="A30" s="155"/>
      <c r="B30" s="11"/>
      <c r="C30" s="340"/>
      <c r="D30" s="341"/>
      <c r="E30" s="344"/>
      <c r="F30" s="78">
        <f>H29</f>
        <v>133199250</v>
      </c>
      <c r="G30" s="78">
        <v>279718425</v>
      </c>
      <c r="H30" s="340">
        <f t="shared" si="0"/>
        <v>412917675</v>
      </c>
      <c r="I30" s="341"/>
      <c r="J30" s="79"/>
      <c r="K30" s="80"/>
      <c r="L30" s="80"/>
      <c r="M30" s="80"/>
      <c r="N30" s="80"/>
      <c r="O30" s="80"/>
    </row>
    <row r="31" spans="1:15" ht="20.25" customHeight="1">
      <c r="A31" s="155"/>
      <c r="B31" s="11"/>
      <c r="C31" s="340"/>
      <c r="D31" s="341"/>
      <c r="E31" s="344"/>
      <c r="F31" s="78">
        <f>H30</f>
        <v>412917675</v>
      </c>
      <c r="G31" s="78">
        <v>91230225</v>
      </c>
      <c r="H31" s="340">
        <f t="shared" si="0"/>
        <v>504147900</v>
      </c>
      <c r="I31" s="341"/>
      <c r="J31" s="79"/>
      <c r="K31" s="80"/>
      <c r="L31" s="80"/>
      <c r="M31" s="80"/>
      <c r="N31" s="80"/>
      <c r="O31" s="80"/>
    </row>
    <row r="32" spans="1:15" ht="20.25" customHeight="1">
      <c r="A32" s="155"/>
      <c r="B32" s="11"/>
      <c r="C32" s="340"/>
      <c r="D32" s="341"/>
      <c r="E32" s="344"/>
      <c r="F32" s="78">
        <f>H31</f>
        <v>504147900</v>
      </c>
      <c r="G32" s="78">
        <v>26534100</v>
      </c>
      <c r="H32" s="340">
        <f t="shared" si="0"/>
        <v>530682000</v>
      </c>
      <c r="I32" s="341"/>
      <c r="J32" s="164">
        <f>H32/E29</f>
        <v>0.542105241652093</v>
      </c>
      <c r="K32" s="80"/>
      <c r="L32" s="80"/>
      <c r="M32" s="80"/>
      <c r="N32" s="80"/>
      <c r="O32" s="80"/>
    </row>
    <row r="33" spans="1:15" ht="51" customHeight="1">
      <c r="A33" s="10">
        <v>2</v>
      </c>
      <c r="B33" s="11" t="str">
        <f>'[1]Hasil Reviu'!$B$31</f>
        <v>Pembangunan Jaringan Air Bersih Ds. Ranulogong Kec. Randuagung</v>
      </c>
      <c r="C33" s="340">
        <f>'[1]Hasil Reviu'!$C$31:$D$31</f>
        <v>448246000</v>
      </c>
      <c r="D33" s="341"/>
      <c r="E33" s="344"/>
      <c r="F33" s="78">
        <v>0</v>
      </c>
      <c r="G33" s="78">
        <v>116172750</v>
      </c>
      <c r="H33" s="340">
        <f t="shared" si="0"/>
        <v>116172750</v>
      </c>
      <c r="I33" s="341"/>
      <c r="J33" s="79"/>
      <c r="K33" s="167">
        <f>'5.1 capaian Output'!K29</f>
        <v>0.4578947583479071</v>
      </c>
      <c r="L33" s="86">
        <f>H36</f>
        <v>448246000</v>
      </c>
      <c r="M33" s="80">
        <f>L33/C33</f>
        <v>1</v>
      </c>
      <c r="N33" s="81">
        <f>K33</f>
        <v>0.4578947583479071</v>
      </c>
      <c r="O33" s="80"/>
    </row>
    <row r="34" spans="1:15" ht="20.25" customHeight="1">
      <c r="A34" s="10"/>
      <c r="B34" s="11"/>
      <c r="C34" s="340"/>
      <c r="D34" s="360"/>
      <c r="E34" s="344"/>
      <c r="F34" s="78">
        <f>H33</f>
        <v>116172750</v>
      </c>
      <c r="G34" s="78">
        <v>243962775</v>
      </c>
      <c r="H34" s="340">
        <f t="shared" si="0"/>
        <v>360135525</v>
      </c>
      <c r="I34" s="341"/>
      <c r="J34" s="79"/>
      <c r="K34" s="80"/>
      <c r="L34" s="81"/>
      <c r="M34" s="81"/>
      <c r="N34" s="81"/>
      <c r="O34" s="80"/>
    </row>
    <row r="35" spans="1:15" ht="20.25" customHeight="1">
      <c r="A35" s="10"/>
      <c r="B35" s="11"/>
      <c r="C35" s="340"/>
      <c r="D35" s="360"/>
      <c r="E35" s="344"/>
      <c r="F35" s="78">
        <f>H34</f>
        <v>360135525</v>
      </c>
      <c r="G35" s="78">
        <v>65698175</v>
      </c>
      <c r="H35" s="340">
        <f t="shared" si="0"/>
        <v>425833700</v>
      </c>
      <c r="I35" s="341"/>
      <c r="J35" s="79"/>
      <c r="K35" s="80"/>
      <c r="L35" s="81"/>
      <c r="M35" s="81"/>
      <c r="N35" s="81"/>
      <c r="O35" s="80"/>
    </row>
    <row r="36" spans="1:15" ht="20.25" customHeight="1">
      <c r="A36" s="10"/>
      <c r="B36" s="11"/>
      <c r="C36" s="340"/>
      <c r="D36" s="341"/>
      <c r="E36" s="345"/>
      <c r="F36" s="78">
        <f>H35</f>
        <v>425833700</v>
      </c>
      <c r="G36" s="78">
        <v>22412300</v>
      </c>
      <c r="H36" s="340">
        <f t="shared" si="0"/>
        <v>448246000</v>
      </c>
      <c r="I36" s="341"/>
      <c r="J36" s="166">
        <f>H36/E29</f>
        <v>0.4578947583479071</v>
      </c>
      <c r="K36" s="80"/>
      <c r="L36" s="81"/>
      <c r="M36" s="81"/>
      <c r="N36" s="81"/>
      <c r="O36" s="80"/>
    </row>
    <row r="37" spans="1:15" ht="15">
      <c r="A37" s="351" t="s">
        <v>73</v>
      </c>
      <c r="B37" s="352"/>
      <c r="C37" s="346">
        <f>SUM(C29:D36)</f>
        <v>978928000</v>
      </c>
      <c r="D37" s="347"/>
      <c r="E37" s="82">
        <f>E29</f>
        <v>978928000</v>
      </c>
      <c r="F37" s="82"/>
      <c r="G37" s="82"/>
      <c r="H37" s="346">
        <f>SUM(H36+H32)</f>
        <v>978928000</v>
      </c>
      <c r="I37" s="347"/>
      <c r="J37" s="33">
        <f>H37/C37</f>
        <v>1</v>
      </c>
      <c r="K37" s="84">
        <f>SUM(K29:K36)</f>
        <v>1</v>
      </c>
      <c r="L37" s="82">
        <f>SUM(L29:L36)</f>
        <v>978928000</v>
      </c>
      <c r="M37" s="87">
        <f>L37/C37</f>
        <v>1</v>
      </c>
      <c r="N37" s="87">
        <f>SUM(N29:N36)</f>
        <v>1</v>
      </c>
      <c r="O37" s="83"/>
    </row>
    <row r="38" spans="1:15" ht="15.75">
      <c r="A38" s="34"/>
      <c r="B38" s="34"/>
      <c r="C38" s="348"/>
      <c r="D38" s="348"/>
      <c r="E38" s="34"/>
      <c r="F38" s="34"/>
      <c r="G38" s="34"/>
      <c r="H38" s="348"/>
      <c r="I38" s="348"/>
      <c r="J38" s="162">
        <f>SUM(J29:J36)</f>
        <v>1</v>
      </c>
      <c r="K38" s="34"/>
      <c r="L38" s="34"/>
      <c r="M38" s="34"/>
      <c r="N38" s="34"/>
      <c r="O38" s="34"/>
    </row>
    <row r="39" spans="1:15" ht="15.75">
      <c r="A39" s="362" t="s">
        <v>43</v>
      </c>
      <c r="B39" s="362"/>
      <c r="C39" s="353" t="s">
        <v>46</v>
      </c>
      <c r="D39" s="353"/>
      <c r="E39" s="35" t="s">
        <v>47</v>
      </c>
      <c r="F39" s="36"/>
      <c r="G39" s="36"/>
      <c r="H39" s="332"/>
      <c r="I39" s="332"/>
      <c r="J39" s="163"/>
      <c r="K39" s="36"/>
      <c r="L39" s="36"/>
      <c r="M39" s="36"/>
      <c r="N39" s="36"/>
      <c r="O39" s="36"/>
    </row>
    <row r="40" spans="1:15" ht="15.75">
      <c r="A40" s="349" t="s">
        <v>44</v>
      </c>
      <c r="B40" s="349"/>
      <c r="C40" s="350">
        <f>J37</f>
        <v>1</v>
      </c>
      <c r="D40" s="350"/>
      <c r="E40" s="156">
        <f>M37</f>
        <v>1</v>
      </c>
      <c r="F40" s="36"/>
      <c r="G40" s="36"/>
      <c r="H40" s="332"/>
      <c r="I40" s="332"/>
      <c r="J40" s="36"/>
      <c r="K40" s="36"/>
      <c r="L40" s="36"/>
      <c r="M40" s="36"/>
      <c r="N40" s="36"/>
      <c r="O40" s="36"/>
    </row>
    <row r="41" spans="1:15" ht="15.75">
      <c r="A41" s="349" t="s">
        <v>45</v>
      </c>
      <c r="B41" s="349"/>
      <c r="C41" s="350">
        <f>K37</f>
        <v>1</v>
      </c>
      <c r="D41" s="350"/>
      <c r="E41" s="156">
        <f>N37</f>
        <v>1</v>
      </c>
      <c r="F41" s="36"/>
      <c r="G41" s="36"/>
      <c r="H41" s="332"/>
      <c r="I41" s="332"/>
      <c r="J41" s="36"/>
      <c r="K41" s="36"/>
      <c r="L41" s="36"/>
      <c r="M41" s="36"/>
      <c r="N41" s="36"/>
      <c r="O41" s="36"/>
    </row>
    <row r="42" spans="1:15" ht="15.75">
      <c r="A42" s="36"/>
      <c r="B42" s="36"/>
      <c r="C42" s="332"/>
      <c r="D42" s="332"/>
      <c r="E42" s="36"/>
      <c r="F42" s="36"/>
      <c r="G42" s="36"/>
      <c r="H42" s="332"/>
      <c r="I42" s="332"/>
      <c r="J42" s="36"/>
      <c r="K42" s="36"/>
      <c r="L42" s="36"/>
      <c r="M42" s="36"/>
      <c r="N42" s="36"/>
      <c r="O42" s="36"/>
    </row>
    <row r="43" spans="1:15" ht="15.75">
      <c r="A43" s="36" t="s">
        <v>176</v>
      </c>
      <c r="B43" s="36"/>
      <c r="C43" s="332"/>
      <c r="D43" s="332"/>
      <c r="E43" s="36"/>
      <c r="F43" s="36"/>
      <c r="G43" s="36"/>
      <c r="H43" s="332"/>
      <c r="I43" s="332"/>
      <c r="J43" s="36"/>
      <c r="K43" s="36"/>
      <c r="L43" s="36"/>
      <c r="M43" s="36"/>
      <c r="N43" s="36"/>
      <c r="O43" s="36"/>
    </row>
    <row r="44" spans="1:15" ht="32.25" customHeight="1">
      <c r="A44" s="10">
        <v>1</v>
      </c>
      <c r="B44" s="11" t="s">
        <v>170</v>
      </c>
      <c r="C44" s="340">
        <f>'[1]Hasil Reviu'!$C$27:$D$27</f>
        <v>530682000</v>
      </c>
      <c r="D44" s="341"/>
      <c r="E44" s="78">
        <f>'[1]Hasil Reviu'!$E$27</f>
        <v>530682000</v>
      </c>
      <c r="F44" s="78">
        <v>0</v>
      </c>
      <c r="G44" s="78">
        <v>133199250</v>
      </c>
      <c r="H44" s="340">
        <f>F44+G44</f>
        <v>133199250</v>
      </c>
      <c r="I44" s="341"/>
      <c r="J44" s="79">
        <f>H44/E44</f>
        <v>0.2509963594016756</v>
      </c>
      <c r="K44" s="80" t="e">
        <f>'5.1 capaian Output'!#REF!</f>
        <v>#REF!</v>
      </c>
      <c r="L44" s="85" t="e">
        <f>#REF!</f>
        <v>#REF!</v>
      </c>
      <c r="M44" s="80" t="e">
        <f>L44/C44</f>
        <v>#REF!</v>
      </c>
      <c r="N44" s="80" t="e">
        <f>K44</f>
        <v>#REF!</v>
      </c>
      <c r="O44" s="80"/>
    </row>
    <row r="45" spans="1:15" ht="20.25" customHeight="1">
      <c r="A45" s="155"/>
      <c r="B45" s="11"/>
      <c r="C45" s="340"/>
      <c r="D45" s="341"/>
      <c r="E45" s="78">
        <f>E44</f>
        <v>530682000</v>
      </c>
      <c r="F45" s="78"/>
      <c r="G45" s="78">
        <f>G44</f>
        <v>133199250</v>
      </c>
      <c r="H45" s="340">
        <v>530682000</v>
      </c>
      <c r="I45" s="341"/>
      <c r="J45" s="79"/>
      <c r="K45" s="80"/>
      <c r="L45" s="80"/>
      <c r="M45" s="80"/>
      <c r="N45" s="80"/>
      <c r="O45" s="80"/>
    </row>
    <row r="46" spans="1:15" ht="15.75">
      <c r="A46" s="36"/>
      <c r="B46" s="36"/>
      <c r="C46" s="332"/>
      <c r="D46" s="332"/>
      <c r="E46" s="36"/>
      <c r="F46" s="36"/>
      <c r="G46" s="36"/>
      <c r="H46" s="332"/>
      <c r="I46" s="332"/>
      <c r="J46" s="36"/>
      <c r="K46" s="36"/>
      <c r="L46" s="36"/>
      <c r="M46" s="36"/>
      <c r="N46" s="36"/>
      <c r="O46" s="36"/>
    </row>
    <row r="47" spans="1:15" ht="15.75">
      <c r="A47" s="158" t="s">
        <v>173</v>
      </c>
      <c r="C47" s="157"/>
      <c r="D47" s="157"/>
      <c r="E47" s="36"/>
      <c r="F47" s="36"/>
      <c r="G47" s="36"/>
      <c r="H47" s="157"/>
      <c r="I47" s="157"/>
      <c r="J47" s="36"/>
      <c r="K47" s="36"/>
      <c r="L47" s="36"/>
      <c r="M47" s="36"/>
      <c r="N47" s="36"/>
      <c r="O47" s="36"/>
    </row>
    <row r="48" spans="1:15" ht="15.75">
      <c r="A48" s="3">
        <v>1</v>
      </c>
      <c r="C48" s="157"/>
      <c r="D48" s="157"/>
      <c r="E48" s="36"/>
      <c r="F48" s="36"/>
      <c r="G48" s="36"/>
      <c r="H48" s="157"/>
      <c r="I48" s="157"/>
      <c r="J48" s="36"/>
      <c r="K48" s="36"/>
      <c r="L48" s="36"/>
      <c r="M48" s="36"/>
      <c r="N48" s="36"/>
      <c r="O48" s="36"/>
    </row>
    <row r="49" spans="1:15" ht="15.75">
      <c r="A49" s="3">
        <v>2</v>
      </c>
      <c r="C49" s="157"/>
      <c r="D49" s="157"/>
      <c r="E49" s="36"/>
      <c r="F49" s="36"/>
      <c r="G49" s="36"/>
      <c r="H49" s="157"/>
      <c r="I49" s="157"/>
      <c r="J49" s="36"/>
      <c r="K49" s="36"/>
      <c r="L49" s="36"/>
      <c r="M49" s="36"/>
      <c r="N49" s="36"/>
      <c r="O49" s="36"/>
    </row>
    <row r="50" spans="3:15" ht="15.75">
      <c r="C50" s="157"/>
      <c r="D50" s="157"/>
      <c r="E50" s="36"/>
      <c r="F50" s="36"/>
      <c r="G50" s="36"/>
      <c r="H50" s="157"/>
      <c r="I50" s="157"/>
      <c r="J50" s="36"/>
      <c r="K50" s="36"/>
      <c r="L50" s="36"/>
      <c r="M50" s="36"/>
      <c r="N50" s="36"/>
      <c r="O50" s="36"/>
    </row>
    <row r="51" spans="1:15" ht="15">
      <c r="A51" s="224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59"/>
      <c r="M51" s="159"/>
      <c r="N51" s="159"/>
      <c r="O51" s="159"/>
    </row>
    <row r="52" spans="1:15" ht="15">
      <c r="A52" s="223"/>
      <c r="B52" s="161"/>
      <c r="C52" s="160"/>
      <c r="D52" s="160"/>
      <c r="E52" s="160"/>
      <c r="F52" s="160"/>
      <c r="G52" s="160"/>
      <c r="H52" s="160"/>
      <c r="I52" s="160"/>
      <c r="J52" s="160"/>
      <c r="K52" s="160"/>
      <c r="L52" s="159"/>
      <c r="M52" s="159"/>
      <c r="N52" s="159"/>
      <c r="O52" s="159"/>
    </row>
    <row r="53" spans="1:15" ht="15">
      <c r="A53" s="224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59"/>
      <c r="M53" s="159"/>
      <c r="N53" s="159"/>
      <c r="O53" s="159"/>
    </row>
    <row r="54" spans="1:15" ht="15">
      <c r="A54" s="224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59"/>
      <c r="M54" s="159"/>
      <c r="N54" s="159"/>
      <c r="O54" s="159"/>
    </row>
    <row r="55" spans="1:15" ht="15.75" customHeight="1">
      <c r="A55" s="224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59"/>
      <c r="M55" s="159"/>
      <c r="N55" s="159"/>
      <c r="O55" s="159"/>
    </row>
    <row r="56" spans="1:15" ht="15">
      <c r="A56" s="224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59"/>
      <c r="M56" s="159"/>
      <c r="N56" s="159"/>
      <c r="O56" s="159"/>
    </row>
    <row r="57" spans="1:15" ht="15">
      <c r="A57" s="224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59"/>
      <c r="M57" s="159"/>
      <c r="N57" s="159"/>
      <c r="O57" s="36"/>
    </row>
    <row r="58" spans="1:15" ht="15">
      <c r="A58" s="224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36"/>
      <c r="M58" s="36"/>
      <c r="N58" s="36"/>
      <c r="O58" s="36"/>
    </row>
    <row r="59" spans="1:15" ht="15">
      <c r="A59" s="223"/>
      <c r="B59" s="161"/>
      <c r="C59" s="160"/>
      <c r="D59" s="160"/>
      <c r="E59" s="160"/>
      <c r="F59" s="160"/>
      <c r="G59" s="160"/>
      <c r="H59" s="160"/>
      <c r="I59" s="160"/>
      <c r="J59" s="160"/>
      <c r="K59" s="160"/>
      <c r="L59" s="36"/>
      <c r="M59" s="36"/>
      <c r="N59" s="36"/>
      <c r="O59" s="36"/>
    </row>
    <row r="60" spans="1:15" ht="15">
      <c r="A60" s="224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36"/>
      <c r="M60" s="36"/>
      <c r="N60" s="36"/>
      <c r="O60" s="36"/>
    </row>
    <row r="61" spans="1:15" ht="15">
      <c r="A61" s="224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36"/>
      <c r="M61" s="36"/>
      <c r="N61" s="36"/>
      <c r="O61" s="36"/>
    </row>
    <row r="62" spans="1:15" ht="15">
      <c r="A62" s="224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36"/>
      <c r="M62" s="36"/>
      <c r="N62" s="36"/>
      <c r="O62" s="36"/>
    </row>
    <row r="63" spans="1:15" ht="15">
      <c r="A63" s="223"/>
      <c r="B63" s="161"/>
      <c r="C63" s="160"/>
      <c r="D63" s="160"/>
      <c r="E63" s="160"/>
      <c r="F63" s="160"/>
      <c r="G63" s="160"/>
      <c r="H63" s="160"/>
      <c r="I63" s="160"/>
      <c r="J63" s="160"/>
      <c r="K63" s="160"/>
      <c r="L63" s="36"/>
      <c r="M63" s="36"/>
      <c r="N63" s="36"/>
      <c r="O63" s="36"/>
    </row>
    <row r="64" spans="1:15" ht="15">
      <c r="A64" s="224">
        <v>1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36"/>
      <c r="M64" s="36"/>
      <c r="N64" s="36"/>
      <c r="O64" s="36"/>
    </row>
    <row r="65" spans="1:15" ht="12.75" customHeight="1">
      <c r="A65" s="224">
        <v>2</v>
      </c>
      <c r="B65" s="225"/>
      <c r="C65" s="160"/>
      <c r="D65" s="160"/>
      <c r="E65" s="160"/>
      <c r="F65" s="160"/>
      <c r="G65" s="160"/>
      <c r="H65" s="160"/>
      <c r="I65" s="160"/>
      <c r="J65" s="160"/>
      <c r="K65" s="160"/>
      <c r="L65" s="36"/>
      <c r="M65" s="36"/>
      <c r="N65" s="36"/>
      <c r="O65" s="36"/>
    </row>
    <row r="66" spans="1:15" ht="12.75" customHeight="1">
      <c r="A66" s="224">
        <v>3</v>
      </c>
      <c r="B66" s="225"/>
      <c r="C66" s="160"/>
      <c r="D66" s="160"/>
      <c r="E66" s="160"/>
      <c r="F66" s="160"/>
      <c r="G66" s="160"/>
      <c r="H66" s="160"/>
      <c r="I66" s="160"/>
      <c r="J66" s="160"/>
      <c r="K66" s="160"/>
      <c r="L66" s="36"/>
      <c r="M66" s="36"/>
      <c r="N66" s="36"/>
      <c r="O66" s="36"/>
    </row>
    <row r="67" spans="1:15" ht="12.75" customHeight="1">
      <c r="A67" s="224">
        <v>4</v>
      </c>
      <c r="B67" s="225"/>
      <c r="C67" s="160"/>
      <c r="D67" s="160"/>
      <c r="E67" s="160"/>
      <c r="F67" s="160"/>
      <c r="G67" s="160"/>
      <c r="H67" s="160"/>
      <c r="I67" s="160"/>
      <c r="J67" s="160"/>
      <c r="K67" s="160"/>
      <c r="L67" s="36"/>
      <c r="M67" s="36"/>
      <c r="N67" s="36"/>
      <c r="O67" s="36"/>
    </row>
    <row r="68" spans="1:15" ht="12.75" customHeight="1">
      <c r="A68" s="224">
        <v>5</v>
      </c>
      <c r="B68" s="225"/>
      <c r="C68" s="160"/>
      <c r="D68" s="160"/>
      <c r="E68" s="160"/>
      <c r="F68" s="160"/>
      <c r="G68" s="160"/>
      <c r="H68" s="160"/>
      <c r="I68" s="160"/>
      <c r="J68" s="160"/>
      <c r="K68" s="160"/>
      <c r="L68" s="36"/>
      <c r="M68" s="36"/>
      <c r="N68" s="36"/>
      <c r="O68" s="36"/>
    </row>
    <row r="69" spans="1:15" ht="12.75" customHeight="1">
      <c r="A69" s="224">
        <v>6</v>
      </c>
      <c r="B69" s="225"/>
      <c r="C69" s="160"/>
      <c r="D69" s="160"/>
      <c r="E69" s="160"/>
      <c r="F69" s="160"/>
      <c r="G69" s="160"/>
      <c r="H69" s="160"/>
      <c r="I69" s="160"/>
      <c r="J69" s="160"/>
      <c r="K69" s="160"/>
      <c r="L69" s="36"/>
      <c r="M69" s="36"/>
      <c r="N69" s="36"/>
      <c r="O69" s="36"/>
    </row>
    <row r="70" spans="1:15" ht="12.75" customHeight="1">
      <c r="A70" s="224">
        <v>7</v>
      </c>
      <c r="B70" s="225"/>
      <c r="C70" s="160"/>
      <c r="D70" s="160"/>
      <c r="E70" s="160"/>
      <c r="F70" s="160"/>
      <c r="G70" s="160"/>
      <c r="H70" s="160"/>
      <c r="I70" s="160"/>
      <c r="J70" s="160"/>
      <c r="K70" s="160"/>
      <c r="L70" s="36"/>
      <c r="M70" s="36"/>
      <c r="N70" s="36"/>
      <c r="O70" s="36"/>
    </row>
    <row r="71" spans="1:15" ht="12.75" customHeight="1">
      <c r="A71" s="224">
        <v>8</v>
      </c>
      <c r="B71" s="225"/>
      <c r="C71" s="160"/>
      <c r="D71" s="160"/>
      <c r="E71" s="160"/>
      <c r="F71" s="160"/>
      <c r="G71" s="160"/>
      <c r="H71" s="160"/>
      <c r="I71" s="160"/>
      <c r="J71" s="160"/>
      <c r="K71" s="160"/>
      <c r="L71" s="36"/>
      <c r="M71" s="36"/>
      <c r="N71" s="36"/>
      <c r="O71" s="36"/>
    </row>
    <row r="72" spans="1:15" ht="12.75" customHeight="1">
      <c r="A72" s="224">
        <v>9</v>
      </c>
      <c r="B72" s="225"/>
      <c r="C72" s="160"/>
      <c r="D72" s="160"/>
      <c r="E72" s="160"/>
      <c r="F72" s="160"/>
      <c r="G72" s="160"/>
      <c r="H72" s="160"/>
      <c r="I72" s="160"/>
      <c r="J72" s="160"/>
      <c r="K72" s="160"/>
      <c r="L72" s="36"/>
      <c r="M72" s="36"/>
      <c r="N72" s="36"/>
      <c r="O72" s="36"/>
    </row>
    <row r="73" spans="1:15" ht="15">
      <c r="A73" s="224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36"/>
      <c r="M73" s="36"/>
      <c r="N73" s="36"/>
      <c r="O73" s="36"/>
    </row>
    <row r="74" spans="1:15" ht="15">
      <c r="A74" s="223" t="s">
        <v>285</v>
      </c>
      <c r="B74" s="161" t="s">
        <v>286</v>
      </c>
      <c r="C74" s="160"/>
      <c r="D74" s="160"/>
      <c r="E74" s="160"/>
      <c r="F74" s="160"/>
      <c r="G74" s="160"/>
      <c r="H74" s="160"/>
      <c r="I74" s="160"/>
      <c r="J74" s="160"/>
      <c r="K74" s="160"/>
      <c r="L74" s="36"/>
      <c r="M74" s="36"/>
      <c r="N74" s="36"/>
      <c r="O74" s="36"/>
    </row>
    <row r="75" spans="1:15" ht="14.25" customHeight="1">
      <c r="A75" s="224">
        <v>1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36"/>
      <c r="M75" s="36"/>
      <c r="N75" s="36"/>
      <c r="O75" s="36"/>
    </row>
    <row r="76" spans="1:15" ht="14.25" customHeight="1">
      <c r="A76" s="224">
        <v>2</v>
      </c>
      <c r="B76" s="160" t="s">
        <v>288</v>
      </c>
      <c r="C76" s="160"/>
      <c r="D76" s="160"/>
      <c r="E76" s="160"/>
      <c r="F76" s="160"/>
      <c r="G76" s="160"/>
      <c r="H76" s="160"/>
      <c r="I76" s="160"/>
      <c r="J76" s="160"/>
      <c r="K76" s="160"/>
      <c r="L76" s="36"/>
      <c r="M76" s="36"/>
      <c r="N76" s="36"/>
      <c r="O76" s="36"/>
    </row>
    <row r="77" spans="1:15" ht="14.25" customHeight="1">
      <c r="A77" s="224">
        <v>3</v>
      </c>
      <c r="B77" s="225" t="s">
        <v>289</v>
      </c>
      <c r="C77" s="160"/>
      <c r="D77" s="160"/>
      <c r="E77" s="160"/>
      <c r="F77" s="160"/>
      <c r="G77" s="160"/>
      <c r="H77" s="160"/>
      <c r="I77" s="160"/>
      <c r="J77" s="160"/>
      <c r="K77" s="160"/>
      <c r="L77" s="36"/>
      <c r="M77" s="36"/>
      <c r="N77" s="36"/>
      <c r="O77" s="36"/>
    </row>
    <row r="78" spans="1:15" ht="14.25" customHeight="1">
      <c r="A78" s="224">
        <v>4</v>
      </c>
      <c r="B78" s="160" t="s">
        <v>290</v>
      </c>
      <c r="C78" s="160"/>
      <c r="D78" s="160"/>
      <c r="E78" s="160"/>
      <c r="F78" s="160"/>
      <c r="G78" s="160"/>
      <c r="H78" s="160"/>
      <c r="I78" s="160"/>
      <c r="J78" s="160"/>
      <c r="K78" s="160"/>
      <c r="L78" s="36"/>
      <c r="M78" s="36"/>
      <c r="N78" s="36"/>
      <c r="O78" s="36"/>
    </row>
    <row r="79" spans="1:15" ht="14.25" customHeight="1">
      <c r="A79" s="224">
        <v>5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36"/>
      <c r="M79" s="36"/>
      <c r="N79" s="36"/>
      <c r="O79" s="36"/>
    </row>
    <row r="80" spans="1:15" ht="1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36"/>
      <c r="M80" s="36"/>
      <c r="N80" s="36"/>
      <c r="O80" s="36"/>
    </row>
    <row r="81" spans="1:15" ht="1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36"/>
      <c r="M81" s="36"/>
      <c r="N81" s="36"/>
      <c r="O81" s="36"/>
    </row>
    <row r="82" spans="1:15" ht="1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36"/>
      <c r="M82" s="36"/>
      <c r="N82" s="36"/>
      <c r="O82" s="36"/>
    </row>
    <row r="83" spans="1:15" ht="1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36"/>
      <c r="M83" s="36"/>
      <c r="N83" s="36"/>
      <c r="O83" s="36"/>
    </row>
    <row r="84" spans="1:15" ht="1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36"/>
      <c r="M84" s="36"/>
      <c r="N84" s="36"/>
      <c r="O84" s="36"/>
    </row>
    <row r="85" spans="1:15" ht="15.75">
      <c r="A85" s="36"/>
      <c r="B85" s="36"/>
      <c r="C85" s="332"/>
      <c r="D85" s="332"/>
      <c r="E85" s="36"/>
      <c r="F85" s="36"/>
      <c r="G85" s="36"/>
      <c r="H85" s="332"/>
      <c r="I85" s="332"/>
      <c r="J85" s="36"/>
      <c r="K85" s="36"/>
      <c r="L85" s="36"/>
      <c r="M85" s="36"/>
      <c r="N85" s="36"/>
      <c r="O85" s="36"/>
    </row>
    <row r="86" spans="1:15" ht="15.75">
      <c r="A86" s="36"/>
      <c r="B86" s="36"/>
      <c r="C86" s="332"/>
      <c r="D86" s="332"/>
      <c r="E86" s="36"/>
      <c r="F86" s="36"/>
      <c r="G86" s="36"/>
      <c r="H86" s="332"/>
      <c r="I86" s="332"/>
      <c r="J86" s="36"/>
      <c r="K86" s="36"/>
      <c r="L86" s="36"/>
      <c r="M86" s="36"/>
      <c r="N86" s="36"/>
      <c r="O86" s="36"/>
    </row>
    <row r="87" spans="1:15" ht="15.75">
      <c r="A87" s="36"/>
      <c r="B87" s="36"/>
      <c r="C87" s="332"/>
      <c r="D87" s="332"/>
      <c r="E87" s="36"/>
      <c r="F87" s="36"/>
      <c r="G87" s="36"/>
      <c r="H87" s="332"/>
      <c r="I87" s="332"/>
      <c r="J87" s="36"/>
      <c r="K87" s="36"/>
      <c r="L87" s="36"/>
      <c r="M87" s="36"/>
      <c r="N87" s="36"/>
      <c r="O87" s="36"/>
    </row>
    <row r="88" spans="1:15" ht="15.75">
      <c r="A88" s="36"/>
      <c r="B88" s="36"/>
      <c r="C88" s="332"/>
      <c r="D88" s="332"/>
      <c r="E88" s="36"/>
      <c r="F88" s="36"/>
      <c r="G88" s="36"/>
      <c r="H88" s="332"/>
      <c r="I88" s="332"/>
      <c r="J88" s="36"/>
      <c r="K88" s="36"/>
      <c r="L88" s="36"/>
      <c r="M88" s="36"/>
      <c r="N88" s="36"/>
      <c r="O88" s="36"/>
    </row>
    <row r="89" spans="1:15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</sheetData>
  <sheetProtection/>
  <mergeCells count="81">
    <mergeCell ref="H88:I88"/>
    <mergeCell ref="H85:I85"/>
    <mergeCell ref="H86:I86"/>
    <mergeCell ref="H42:I42"/>
    <mergeCell ref="H46:I46"/>
    <mergeCell ref="H43:I43"/>
    <mergeCell ref="H44:I44"/>
    <mergeCell ref="H45:I45"/>
    <mergeCell ref="C85:D85"/>
    <mergeCell ref="C86:D86"/>
    <mergeCell ref="C87:D87"/>
    <mergeCell ref="C44:D44"/>
    <mergeCell ref="C45:D45"/>
    <mergeCell ref="C46:D46"/>
    <mergeCell ref="H87:I87"/>
    <mergeCell ref="C42:D42"/>
    <mergeCell ref="C43:D43"/>
    <mergeCell ref="C88:D88"/>
    <mergeCell ref="A12:O12"/>
    <mergeCell ref="K26:K27"/>
    <mergeCell ref="L26:N26"/>
    <mergeCell ref="J26:J27"/>
    <mergeCell ref="A40:B40"/>
    <mergeCell ref="A39:B39"/>
    <mergeCell ref="C30:D30"/>
    <mergeCell ref="D16:F16"/>
    <mergeCell ref="D18:F18"/>
    <mergeCell ref="D20:F20"/>
    <mergeCell ref="J18:O18"/>
    <mergeCell ref="J20:O20"/>
    <mergeCell ref="J22:O22"/>
    <mergeCell ref="J24:O24"/>
    <mergeCell ref="F26:I26"/>
    <mergeCell ref="H27:I27"/>
    <mergeCell ref="D22:F22"/>
    <mergeCell ref="D24:F24"/>
    <mergeCell ref="C38:D38"/>
    <mergeCell ref="H33:I33"/>
    <mergeCell ref="C34:D34"/>
    <mergeCell ref="H34:I34"/>
    <mergeCell ref="C35:D35"/>
    <mergeCell ref="C39:D39"/>
    <mergeCell ref="C40:D40"/>
    <mergeCell ref="D1:O2"/>
    <mergeCell ref="D3:O4"/>
    <mergeCell ref="D5:O5"/>
    <mergeCell ref="D6:O6"/>
    <mergeCell ref="J7:O7"/>
    <mergeCell ref="C26:D27"/>
    <mergeCell ref="J16:O16"/>
    <mergeCell ref="C33:D33"/>
    <mergeCell ref="H41:I41"/>
    <mergeCell ref="H30:I30"/>
    <mergeCell ref="H31:I31"/>
    <mergeCell ref="H36:I36"/>
    <mergeCell ref="A41:B41"/>
    <mergeCell ref="C41:D41"/>
    <mergeCell ref="C32:D32"/>
    <mergeCell ref="H32:I32"/>
    <mergeCell ref="A37:B37"/>
    <mergeCell ref="H37:I37"/>
    <mergeCell ref="C29:D29"/>
    <mergeCell ref="O26:O27"/>
    <mergeCell ref="H28:I28"/>
    <mergeCell ref="E29:E36"/>
    <mergeCell ref="C31:D31"/>
    <mergeCell ref="H40:I40"/>
    <mergeCell ref="C37:D37"/>
    <mergeCell ref="H29:I29"/>
    <mergeCell ref="H38:I38"/>
    <mergeCell ref="H39:I39"/>
    <mergeCell ref="A26:A27"/>
    <mergeCell ref="B26:B27"/>
    <mergeCell ref="E26:E27"/>
    <mergeCell ref="H35:I35"/>
    <mergeCell ref="C36:D36"/>
    <mergeCell ref="A10:O10"/>
    <mergeCell ref="A11:O11"/>
    <mergeCell ref="A15:O15"/>
    <mergeCell ref="A14:O14"/>
    <mergeCell ref="C28:D28"/>
  </mergeCells>
  <printOptions/>
  <pageMargins left="0.2362204724409449" right="0.2362204724409449" top="0.5118110236220472" bottom="0.5118110236220472" header="0.31496062992125984" footer="0.31496062992125984"/>
  <pageSetup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V90"/>
  <sheetViews>
    <sheetView showGridLines="0" zoomScalePageLayoutView="0" workbookViewId="0" topLeftCell="A1">
      <selection activeCell="D5" sqref="D5"/>
    </sheetView>
  </sheetViews>
  <sheetFormatPr defaultColWidth="0" defaultRowHeight="30" customHeight="1"/>
  <cols>
    <col min="1" max="1" width="7.421875" style="119" customWidth="1"/>
    <col min="2" max="2" width="38.7109375" style="119" customWidth="1"/>
    <col min="3" max="3" width="7.28125" style="119" customWidth="1"/>
    <col min="4" max="4" width="20.57421875" style="119" customWidth="1"/>
    <col min="5" max="5" width="21.140625" style="119" customWidth="1"/>
    <col min="6" max="6" width="12.57421875" style="119" customWidth="1"/>
    <col min="7" max="7" width="26.7109375" style="119" customWidth="1"/>
    <col min="8" max="8" width="20.140625" style="119" customWidth="1"/>
    <col min="9" max="9" width="16.57421875" style="119" customWidth="1"/>
    <col min="10" max="10" width="21.28125" style="119" customWidth="1"/>
    <col min="11" max="11" width="20.8515625" style="119" customWidth="1"/>
    <col min="12" max="12" width="8.7109375" style="119" bestFit="1" customWidth="1"/>
    <col min="13" max="13" width="19.140625" style="119" customWidth="1"/>
    <col min="14" max="14" width="10.00390625" style="119" customWidth="1"/>
    <col min="15" max="15" width="19.7109375" style="119" customWidth="1"/>
    <col min="16" max="16" width="17.140625" style="119" customWidth="1"/>
    <col min="17" max="17" width="19.57421875" style="119" customWidth="1"/>
    <col min="18" max="18" width="16.7109375" style="119" customWidth="1"/>
    <col min="19" max="19" width="17.57421875" style="121" customWidth="1"/>
    <col min="20" max="20" width="16.7109375" style="119" customWidth="1"/>
    <col min="21" max="21" width="16.28125" style="121" customWidth="1"/>
    <col min="22" max="22" width="22.7109375" style="119" customWidth="1"/>
    <col min="23" max="23" width="5.7109375" style="119" customWidth="1"/>
    <col min="24" max="16384" width="0" style="119" hidden="1" customWidth="1"/>
  </cols>
  <sheetData>
    <row r="1" spans="1:22" ht="16.5" customHeight="1">
      <c r="A1" s="377" t="s">
        <v>51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</row>
    <row r="2" spans="1:22" ht="16.5" customHeight="1">
      <c r="A2" s="377" t="s">
        <v>127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</row>
    <row r="3" spans="1:22" ht="16.5" customHeight="1">
      <c r="A3" s="377" t="s">
        <v>253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</row>
    <row r="4" spans="19:21" s="120" customFormat="1" ht="16.5" customHeight="1">
      <c r="S4" s="121"/>
      <c r="U4" s="121"/>
    </row>
    <row r="5" spans="1:21" s="120" customFormat="1" ht="16.5" customHeight="1">
      <c r="A5" s="122" t="s">
        <v>52</v>
      </c>
      <c r="C5" s="120" t="s">
        <v>53</v>
      </c>
      <c r="S5" s="121"/>
      <c r="U5" s="121"/>
    </row>
    <row r="6" spans="1:21" s="120" customFormat="1" ht="16.5" customHeight="1">
      <c r="A6" s="122" t="s">
        <v>54</v>
      </c>
      <c r="C6" s="120" t="s">
        <v>55</v>
      </c>
      <c r="S6" s="121"/>
      <c r="U6" s="121"/>
    </row>
    <row r="7" spans="19:21" s="120" customFormat="1" ht="16.5" customHeight="1">
      <c r="S7" s="121"/>
      <c r="U7" s="121"/>
    </row>
    <row r="8" spans="1:22" ht="15.75" customHeight="1">
      <c r="A8" s="365" t="s">
        <v>56</v>
      </c>
      <c r="B8" s="378" t="s">
        <v>57</v>
      </c>
      <c r="C8" s="381" t="s">
        <v>58</v>
      </c>
      <c r="D8" s="382"/>
      <c r="E8" s="370" t="s">
        <v>59</v>
      </c>
      <c r="F8" s="370" t="s">
        <v>60</v>
      </c>
      <c r="G8" s="378" t="s">
        <v>61</v>
      </c>
      <c r="H8" s="378" t="s">
        <v>62</v>
      </c>
      <c r="I8" s="370" t="s">
        <v>63</v>
      </c>
      <c r="J8" s="370" t="s">
        <v>64</v>
      </c>
      <c r="K8" s="368" t="s">
        <v>65</v>
      </c>
      <c r="L8" s="373"/>
      <c r="M8" s="373"/>
      <c r="N8" s="369"/>
      <c r="O8" s="374" t="s">
        <v>27</v>
      </c>
      <c r="P8" s="375"/>
      <c r="Q8" s="375"/>
      <c r="R8" s="374" t="s">
        <v>66</v>
      </c>
      <c r="S8" s="376"/>
      <c r="T8" s="374" t="s">
        <v>67</v>
      </c>
      <c r="U8" s="376"/>
      <c r="V8" s="365" t="s">
        <v>68</v>
      </c>
    </row>
    <row r="9" spans="1:22" ht="15.75" customHeight="1">
      <c r="A9" s="366"/>
      <c r="B9" s="379"/>
      <c r="C9" s="383"/>
      <c r="D9" s="384"/>
      <c r="E9" s="371"/>
      <c r="F9" s="371"/>
      <c r="G9" s="379"/>
      <c r="H9" s="379"/>
      <c r="I9" s="371"/>
      <c r="J9" s="371"/>
      <c r="K9" s="368" t="s">
        <v>69</v>
      </c>
      <c r="L9" s="369"/>
      <c r="M9" s="368" t="s">
        <v>70</v>
      </c>
      <c r="N9" s="369"/>
      <c r="O9" s="365" t="s">
        <v>71</v>
      </c>
      <c r="P9" s="365" t="s">
        <v>72</v>
      </c>
      <c r="Q9" s="88" t="s">
        <v>73</v>
      </c>
      <c r="R9" s="365" t="s">
        <v>71</v>
      </c>
      <c r="S9" s="365" t="s">
        <v>72</v>
      </c>
      <c r="T9" s="365" t="s">
        <v>71</v>
      </c>
      <c r="U9" s="365" t="s">
        <v>72</v>
      </c>
      <c r="V9" s="366"/>
    </row>
    <row r="10" spans="1:22" ht="15.75" customHeight="1">
      <c r="A10" s="367"/>
      <c r="B10" s="380"/>
      <c r="C10" s="89" t="s">
        <v>74</v>
      </c>
      <c r="D10" s="89" t="s">
        <v>75</v>
      </c>
      <c r="E10" s="89" t="s">
        <v>76</v>
      </c>
      <c r="F10" s="372"/>
      <c r="G10" s="380"/>
      <c r="H10" s="380"/>
      <c r="I10" s="372"/>
      <c r="J10" s="89" t="s">
        <v>76</v>
      </c>
      <c r="K10" s="89" t="s">
        <v>76</v>
      </c>
      <c r="L10" s="89" t="s">
        <v>77</v>
      </c>
      <c r="M10" s="89" t="s">
        <v>76</v>
      </c>
      <c r="N10" s="89" t="s">
        <v>77</v>
      </c>
      <c r="O10" s="367"/>
      <c r="P10" s="367"/>
      <c r="Q10" s="90" t="s">
        <v>78</v>
      </c>
      <c r="R10" s="367"/>
      <c r="S10" s="367"/>
      <c r="T10" s="367"/>
      <c r="U10" s="367"/>
      <c r="V10" s="367"/>
    </row>
    <row r="11" spans="1:22" s="120" customFormat="1" ht="30" customHeight="1">
      <c r="A11" s="91"/>
      <c r="B11" s="92" t="s">
        <v>79</v>
      </c>
      <c r="C11" s="92"/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94"/>
      <c r="Q11" s="94"/>
      <c r="R11" s="94"/>
      <c r="S11" s="95"/>
      <c r="T11" s="94"/>
      <c r="U11" s="95"/>
      <c r="V11" s="96"/>
    </row>
    <row r="12" spans="1:22" ht="33" customHeight="1">
      <c r="A12" s="97">
        <v>1</v>
      </c>
      <c r="B12" s="98" t="s">
        <v>171</v>
      </c>
      <c r="C12" s="99">
        <v>1</v>
      </c>
      <c r="D12" s="99" t="s">
        <v>80</v>
      </c>
      <c r="E12" s="100">
        <v>149114000</v>
      </c>
      <c r="F12" s="101" t="s">
        <v>81</v>
      </c>
      <c r="G12" s="98" t="s">
        <v>82</v>
      </c>
      <c r="H12" s="102" t="s">
        <v>50</v>
      </c>
      <c r="I12" s="103">
        <v>43273</v>
      </c>
      <c r="J12" s="100">
        <v>149114000</v>
      </c>
      <c r="K12" s="100">
        <f>SUM(Q12:Q14)</f>
        <v>149114000</v>
      </c>
      <c r="L12" s="104">
        <f>K12/E12</f>
        <v>1</v>
      </c>
      <c r="M12" s="100">
        <f>SUM(Q12:Q14)</f>
        <v>149114000</v>
      </c>
      <c r="N12" s="104">
        <f>M12/J12</f>
        <v>1</v>
      </c>
      <c r="O12" s="98" t="s">
        <v>83</v>
      </c>
      <c r="P12" s="103">
        <v>43314</v>
      </c>
      <c r="Q12" s="105">
        <v>67101300</v>
      </c>
      <c r="R12" s="98" t="s">
        <v>84</v>
      </c>
      <c r="S12" s="103">
        <v>43374</v>
      </c>
      <c r="T12" s="98" t="s">
        <v>85</v>
      </c>
      <c r="U12" s="103">
        <v>43405</v>
      </c>
      <c r="V12" s="98"/>
    </row>
    <row r="13" spans="1:22" ht="33" customHeight="1">
      <c r="A13" s="97"/>
      <c r="B13" s="98"/>
      <c r="C13" s="98"/>
      <c r="D13" s="98"/>
      <c r="E13" s="100"/>
      <c r="F13" s="101"/>
      <c r="G13" s="98"/>
      <c r="H13" s="98"/>
      <c r="I13" s="103"/>
      <c r="J13" s="100"/>
      <c r="K13" s="100"/>
      <c r="L13" s="100"/>
      <c r="M13" s="100"/>
      <c r="N13" s="104"/>
      <c r="O13" s="98" t="s">
        <v>86</v>
      </c>
      <c r="P13" s="103">
        <v>43382</v>
      </c>
      <c r="Q13" s="105">
        <v>44734200</v>
      </c>
      <c r="R13" s="98"/>
      <c r="S13" s="101"/>
      <c r="T13" s="98"/>
      <c r="U13" s="103"/>
      <c r="V13" s="98"/>
    </row>
    <row r="14" spans="1:22" ht="33" customHeight="1">
      <c r="A14" s="97"/>
      <c r="B14" s="98"/>
      <c r="C14" s="98"/>
      <c r="D14" s="98"/>
      <c r="E14" s="100"/>
      <c r="F14" s="101"/>
      <c r="G14" s="98"/>
      <c r="H14" s="98"/>
      <c r="I14" s="103"/>
      <c r="J14" s="100"/>
      <c r="K14" s="100"/>
      <c r="L14" s="100"/>
      <c r="M14" s="100"/>
      <c r="N14" s="104"/>
      <c r="O14" s="98" t="s">
        <v>87</v>
      </c>
      <c r="P14" s="103">
        <v>43413</v>
      </c>
      <c r="Q14" s="105">
        <v>37278500</v>
      </c>
      <c r="R14" s="98"/>
      <c r="S14" s="101"/>
      <c r="T14" s="98"/>
      <c r="U14" s="103"/>
      <c r="V14" s="98"/>
    </row>
    <row r="15" spans="1:22" ht="33" customHeight="1">
      <c r="A15" s="97">
        <f>A12+1</f>
        <v>2</v>
      </c>
      <c r="B15" s="98" t="s">
        <v>172</v>
      </c>
      <c r="C15" s="99">
        <v>1</v>
      </c>
      <c r="D15" s="99" t="s">
        <v>80</v>
      </c>
      <c r="E15" s="100">
        <v>149114000</v>
      </c>
      <c r="F15" s="101" t="s">
        <v>81</v>
      </c>
      <c r="G15" s="98" t="s">
        <v>88</v>
      </c>
      <c r="H15" s="102" t="s">
        <v>89</v>
      </c>
      <c r="I15" s="103">
        <v>43273</v>
      </c>
      <c r="J15" s="100">
        <v>149114000</v>
      </c>
      <c r="K15" s="100">
        <f>SUM(Q15:Q17)</f>
        <v>149114000</v>
      </c>
      <c r="L15" s="104">
        <f>K15/E15</f>
        <v>1</v>
      </c>
      <c r="M15" s="100">
        <f>SUM(Q15:Q17)</f>
        <v>149114000</v>
      </c>
      <c r="N15" s="104">
        <f>M15/J15</f>
        <v>1</v>
      </c>
      <c r="O15" s="98" t="s">
        <v>90</v>
      </c>
      <c r="P15" s="103">
        <v>43313</v>
      </c>
      <c r="Q15" s="105">
        <v>67101300</v>
      </c>
      <c r="R15" s="98" t="s">
        <v>91</v>
      </c>
      <c r="S15" s="103">
        <v>43418</v>
      </c>
      <c r="T15" s="98" t="s">
        <v>92</v>
      </c>
      <c r="U15" s="103">
        <v>43418</v>
      </c>
      <c r="V15" s="98"/>
    </row>
    <row r="16" spans="1:22" ht="33" customHeight="1">
      <c r="A16" s="97"/>
      <c r="B16" s="98"/>
      <c r="C16" s="98"/>
      <c r="D16" s="98"/>
      <c r="E16" s="100"/>
      <c r="F16" s="101"/>
      <c r="G16" s="98"/>
      <c r="H16" s="98"/>
      <c r="I16" s="103"/>
      <c r="J16" s="100"/>
      <c r="K16" s="100"/>
      <c r="L16" s="100"/>
      <c r="M16" s="100"/>
      <c r="N16" s="104"/>
      <c r="O16" s="98" t="s">
        <v>93</v>
      </c>
      <c r="P16" s="103">
        <v>43432</v>
      </c>
      <c r="Q16" s="105">
        <v>44734200</v>
      </c>
      <c r="R16" s="98"/>
      <c r="S16" s="101"/>
      <c r="T16" s="98"/>
      <c r="U16" s="103"/>
      <c r="V16" s="98"/>
    </row>
    <row r="17" spans="1:22" ht="33" customHeight="1">
      <c r="A17" s="97"/>
      <c r="B17" s="98"/>
      <c r="C17" s="98"/>
      <c r="D17" s="98"/>
      <c r="E17" s="100"/>
      <c r="F17" s="101"/>
      <c r="G17" s="98"/>
      <c r="H17" s="98"/>
      <c r="I17" s="103"/>
      <c r="J17" s="100"/>
      <c r="K17" s="100"/>
      <c r="L17" s="100"/>
      <c r="M17" s="100"/>
      <c r="N17" s="104"/>
      <c r="O17" s="98" t="s">
        <v>94</v>
      </c>
      <c r="P17" s="103">
        <v>43451</v>
      </c>
      <c r="Q17" s="105">
        <v>37278500</v>
      </c>
      <c r="R17" s="98"/>
      <c r="S17" s="101"/>
      <c r="T17" s="98"/>
      <c r="U17" s="103"/>
      <c r="V17" s="98"/>
    </row>
    <row r="18" spans="1:22" ht="32.25" customHeight="1" thickBot="1">
      <c r="A18" s="106"/>
      <c r="B18" s="107" t="s">
        <v>73</v>
      </c>
      <c r="C18" s="107">
        <f>SUM(C12:C17)</f>
        <v>2</v>
      </c>
      <c r="D18" s="107" t="s">
        <v>80</v>
      </c>
      <c r="E18" s="114">
        <f>SUM(E12:E17)</f>
        <v>298228000</v>
      </c>
      <c r="F18" s="115"/>
      <c r="G18" s="116"/>
      <c r="H18" s="116"/>
      <c r="I18" s="115"/>
      <c r="J18" s="114">
        <f>SUM(J12:J17)</f>
        <v>298228000</v>
      </c>
      <c r="K18" s="114">
        <f>SUM(K12:K17)</f>
        <v>298228000</v>
      </c>
      <c r="L18" s="115">
        <f>K18/J18</f>
        <v>1</v>
      </c>
      <c r="M18" s="114">
        <f>SUM(M12:M17)</f>
        <v>298228000</v>
      </c>
      <c r="N18" s="115"/>
      <c r="O18" s="109"/>
      <c r="P18" s="109"/>
      <c r="Q18" s="108">
        <f>SUM(Q12:Q17)</f>
        <v>298228000</v>
      </c>
      <c r="R18" s="109"/>
      <c r="S18" s="106"/>
      <c r="T18" s="109"/>
      <c r="U18" s="106"/>
      <c r="V18" s="109"/>
    </row>
    <row r="19" spans="1:22" ht="39" customHeight="1">
      <c r="A19" s="363" t="s">
        <v>95</v>
      </c>
      <c r="B19" s="364"/>
      <c r="C19" s="110"/>
      <c r="D19" s="110"/>
      <c r="E19" s="117">
        <f>E18</f>
        <v>298228000</v>
      </c>
      <c r="F19" s="118"/>
      <c r="G19" s="117"/>
      <c r="H19" s="117"/>
      <c r="I19" s="118"/>
      <c r="J19" s="117">
        <f>J18</f>
        <v>298228000</v>
      </c>
      <c r="K19" s="117">
        <f>K18</f>
        <v>298228000</v>
      </c>
      <c r="L19" s="117">
        <f>L18</f>
        <v>1</v>
      </c>
      <c r="M19" s="117">
        <f>M18</f>
        <v>298228000</v>
      </c>
      <c r="N19" s="118"/>
      <c r="O19" s="113"/>
      <c r="P19" s="113"/>
      <c r="Q19" s="111">
        <f>Q18</f>
        <v>298228000</v>
      </c>
      <c r="R19" s="113"/>
      <c r="S19" s="112"/>
      <c r="T19" s="113"/>
      <c r="U19" s="112"/>
      <c r="V19" s="113"/>
    </row>
    <row r="54" spans="1:11" ht="30" customHeight="1">
      <c r="A54" s="222"/>
      <c r="B54" s="158"/>
      <c r="C54" s="3"/>
      <c r="D54" s="3"/>
      <c r="E54" s="3"/>
      <c r="F54" s="3"/>
      <c r="G54" s="3"/>
      <c r="H54" s="3"/>
      <c r="I54" s="3"/>
      <c r="J54" s="3"/>
      <c r="K54" s="3"/>
    </row>
    <row r="55" spans="1:11" ht="30" customHeight="1">
      <c r="A55" s="76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30" customHeight="1">
      <c r="A56" s="76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30" customHeight="1">
      <c r="A57" s="76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30" customHeight="1">
      <c r="A58" s="222"/>
      <c r="B58" s="158"/>
      <c r="C58" s="3"/>
      <c r="D58" s="3"/>
      <c r="E58" s="3"/>
      <c r="F58" s="3"/>
      <c r="G58" s="3"/>
      <c r="H58" s="3"/>
      <c r="I58" s="3"/>
      <c r="J58" s="3"/>
      <c r="K58" s="3"/>
    </row>
    <row r="59" spans="1:11" ht="30" customHeight="1">
      <c r="A59" s="76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30" customHeight="1">
      <c r="A60" s="76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30" customHeight="1">
      <c r="A61" s="76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30" customHeight="1">
      <c r="A62" s="76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30" customHeight="1">
      <c r="A63" s="76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30" customHeight="1">
      <c r="A64" s="76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30" customHeight="1">
      <c r="A65" s="222"/>
      <c r="B65" s="158"/>
      <c r="C65" s="3"/>
      <c r="D65" s="3"/>
      <c r="E65" s="3"/>
      <c r="F65" s="3"/>
      <c r="G65" s="3"/>
      <c r="H65" s="3"/>
      <c r="I65" s="3"/>
      <c r="J65" s="3"/>
      <c r="K65" s="3"/>
    </row>
    <row r="66" spans="1:11" ht="30" customHeight="1">
      <c r="A66" s="76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30" customHeight="1">
      <c r="A67" s="76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30" customHeight="1">
      <c r="A68" s="76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30" customHeight="1">
      <c r="A69" s="222"/>
      <c r="B69" s="158"/>
      <c r="C69" s="3"/>
      <c r="D69" s="3"/>
      <c r="E69" s="3"/>
      <c r="F69" s="3"/>
      <c r="G69" s="3"/>
      <c r="H69" s="3"/>
      <c r="I69" s="3"/>
      <c r="J69" s="3"/>
      <c r="K69" s="3"/>
    </row>
    <row r="70" spans="1:11" ht="30" customHeight="1">
      <c r="A70" s="76">
        <v>1</v>
      </c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customHeight="1">
      <c r="A71" s="76">
        <v>2</v>
      </c>
      <c r="B71" s="137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customHeight="1">
      <c r="A72" s="76">
        <v>3</v>
      </c>
      <c r="B72" s="137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customHeight="1">
      <c r="A73" s="76">
        <v>4</v>
      </c>
      <c r="B73" s="137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customHeight="1">
      <c r="A74" s="76">
        <v>5</v>
      </c>
      <c r="B74" s="137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customHeight="1">
      <c r="A75" s="76">
        <v>6</v>
      </c>
      <c r="B75" s="137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customHeight="1">
      <c r="A76" s="76">
        <v>7</v>
      </c>
      <c r="B76" s="137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customHeight="1">
      <c r="A77" s="76">
        <v>8</v>
      </c>
      <c r="B77" s="137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customHeight="1">
      <c r="A78" s="76">
        <v>9</v>
      </c>
      <c r="B78" s="137"/>
      <c r="C78" s="3"/>
      <c r="D78" s="3"/>
      <c r="E78" s="3"/>
      <c r="F78" s="3"/>
      <c r="G78" s="3"/>
      <c r="H78" s="3"/>
      <c r="I78" s="3"/>
      <c r="J78" s="3"/>
      <c r="K78" s="3"/>
    </row>
    <row r="79" spans="1:11" ht="30" customHeight="1">
      <c r="A79" s="76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30" customHeight="1">
      <c r="A80" s="222" t="s">
        <v>285</v>
      </c>
      <c r="B80" s="158" t="s">
        <v>286</v>
      </c>
      <c r="C80" s="3"/>
      <c r="D80" s="3"/>
      <c r="E80" s="3"/>
      <c r="F80" s="3"/>
      <c r="G80" s="3"/>
      <c r="H80" s="3"/>
      <c r="I80" s="3"/>
      <c r="J80" s="3"/>
      <c r="K80" s="3"/>
    </row>
    <row r="81" spans="1:11" ht="14.25" customHeight="1">
      <c r="A81" s="76">
        <v>1</v>
      </c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 customHeight="1">
      <c r="A82" s="76">
        <v>2</v>
      </c>
      <c r="B82" s="3" t="s">
        <v>288</v>
      </c>
      <c r="C82" s="3"/>
      <c r="D82" s="3"/>
      <c r="E82" s="3"/>
      <c r="F82" s="3"/>
      <c r="G82" s="3"/>
      <c r="H82" s="3"/>
      <c r="I82" s="3"/>
      <c r="J82" s="3"/>
      <c r="K82" s="3"/>
    </row>
    <row r="83" spans="1:11" ht="14.25" customHeight="1">
      <c r="A83" s="76">
        <v>3</v>
      </c>
      <c r="B83" s="137" t="s">
        <v>289</v>
      </c>
      <c r="C83" s="3"/>
      <c r="D83" s="3"/>
      <c r="E83" s="3"/>
      <c r="F83" s="3"/>
      <c r="G83" s="3"/>
      <c r="H83" s="3"/>
      <c r="I83" s="3"/>
      <c r="J83" s="3"/>
      <c r="K83" s="3"/>
    </row>
    <row r="84" spans="1:11" ht="14.25" customHeight="1">
      <c r="A84" s="76">
        <v>4</v>
      </c>
      <c r="B84" s="3" t="s">
        <v>290</v>
      </c>
      <c r="C84" s="3"/>
      <c r="D84" s="3"/>
      <c r="E84" s="3"/>
      <c r="F84" s="3"/>
      <c r="G84" s="3"/>
      <c r="H84" s="3"/>
      <c r="I84" s="3"/>
      <c r="J84" s="3"/>
      <c r="K84" s="3"/>
    </row>
    <row r="85" spans="1:11" ht="14.25" customHeight="1">
      <c r="A85" s="76">
        <v>5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3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3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3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3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3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</sheetData>
  <sheetProtection/>
  <mergeCells count="26">
    <mergeCell ref="A1:V1"/>
    <mergeCell ref="A2:V2"/>
    <mergeCell ref="A3:V3"/>
    <mergeCell ref="A8:A10"/>
    <mergeCell ref="B8:B10"/>
    <mergeCell ref="C8:D9"/>
    <mergeCell ref="E8:E9"/>
    <mergeCell ref="F8:F10"/>
    <mergeCell ref="G8:G10"/>
    <mergeCell ref="H8:H10"/>
    <mergeCell ref="I8:I10"/>
    <mergeCell ref="J8:J9"/>
    <mergeCell ref="K8:N8"/>
    <mergeCell ref="O8:Q8"/>
    <mergeCell ref="R8:S8"/>
    <mergeCell ref="T8:U8"/>
    <mergeCell ref="A19:B19"/>
    <mergeCell ref="V8:V10"/>
    <mergeCell ref="K9:L9"/>
    <mergeCell ref="M9:N9"/>
    <mergeCell ref="O9:O10"/>
    <mergeCell ref="P9:P10"/>
    <mergeCell ref="R9:R10"/>
    <mergeCell ref="S9:S10"/>
    <mergeCell ref="T9:T10"/>
    <mergeCell ref="U9:U10"/>
  </mergeCells>
  <printOptions horizontalCentered="1"/>
  <pageMargins left="0.196850393700787" right="0.196850393700787" top="0.393700787401575" bottom="0.393700787401575" header="0" footer="0"/>
  <pageSetup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ITDA SAMPANG 3</dc:creator>
  <cp:keywords/>
  <dc:description/>
  <cp:lastModifiedBy>WINDOWS 10</cp:lastModifiedBy>
  <cp:lastPrinted>2020-03-24T06:32:24Z</cp:lastPrinted>
  <dcterms:created xsi:type="dcterms:W3CDTF">2019-01-28T01:04:41Z</dcterms:created>
  <dcterms:modified xsi:type="dcterms:W3CDTF">2020-05-14T05:55:37Z</dcterms:modified>
  <cp:category/>
  <cp:version/>
  <cp:contentType/>
  <cp:contentStatus/>
</cp:coreProperties>
</file>