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66925"/>
  <mc:AlternateContent xmlns:mc="http://schemas.openxmlformats.org/markup-compatibility/2006">
    <mc:Choice Requires="x15">
      <x15ac:absPath xmlns:x15ac="http://schemas.microsoft.com/office/spreadsheetml/2010/11/ac" url="D:\2019\DRAFT RB UNIT\"/>
    </mc:Choice>
  </mc:AlternateContent>
  <xr:revisionPtr revIDLastSave="0" documentId="13_ncr:1_{C8198A15-459A-402E-B370-47D3B5BA433E}" xr6:coauthVersionLast="43" xr6:coauthVersionMax="43" xr10:uidLastSave="{00000000-0000-0000-0000-000000000000}"/>
  <bookViews>
    <workbookView xWindow="-108" yWindow="-108" windowWidth="23256" windowHeight="13176" tabRatio="804" xr2:uid="{00000000-000D-0000-FFFF-FFFF00000000}"/>
  </bookViews>
  <sheets>
    <sheet name="LKE UTAMA" sheetId="20" r:id="rId1"/>
    <sheet name="LKE Pusat" sheetId="9" r:id="rId2"/>
    <sheet name="LKE Unit" sheetId="21" r:id="rId3"/>
    <sheet name="Unit 1" sheetId="10" r:id="rId4"/>
    <sheet name="Unit 2" sheetId="11" r:id="rId5"/>
    <sheet name="Unit 3" sheetId="12" r:id="rId6"/>
    <sheet name="Unit 4" sheetId="13" r:id="rId7"/>
    <sheet name="Unit 5" sheetId="14" r:id="rId8"/>
    <sheet name="Unit 6" sheetId="15" r:id="rId9"/>
    <sheet name="Unit 7" sheetId="16" r:id="rId10"/>
    <sheet name="Unit 8" sheetId="17" r:id="rId11"/>
    <sheet name="Unit 9" sheetId="18" r:id="rId12"/>
    <sheet name="Unit 10" sheetId="19" r:id="rId13"/>
  </sheets>
  <definedNames>
    <definedName name="_xlnm._FilterDatabase" localSheetId="1" hidden="1">'LKE Pusat'!$A$7:$O$167</definedName>
    <definedName name="_xlnm._FilterDatabase" localSheetId="2" hidden="1">'LKE Unit'!$A$7:$S$155</definedName>
    <definedName name="_xlnm._FilterDatabase" localSheetId="0" hidden="1">'LKE UTAMA'!$A$2:$I$48</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9" i="20" l="1"/>
  <c r="H18" i="20"/>
  <c r="H15" i="20"/>
  <c r="M9" i="19" l="1"/>
  <c r="M10" i="19"/>
  <c r="M11" i="19"/>
  <c r="M8" i="19"/>
  <c r="M13" i="19"/>
  <c r="M14" i="19"/>
  <c r="M15" i="19"/>
  <c r="M12" i="19"/>
  <c r="M17" i="19"/>
  <c r="M18" i="19"/>
  <c r="M19" i="19"/>
  <c r="M20" i="19"/>
  <c r="M16" i="19"/>
  <c r="M22" i="19"/>
  <c r="M23" i="19"/>
  <c r="M21" i="19"/>
  <c r="M7" i="19"/>
  <c r="M26" i="19"/>
  <c r="M27" i="19"/>
  <c r="M25" i="19"/>
  <c r="M24" i="19"/>
  <c r="M31" i="19"/>
  <c r="M32" i="19"/>
  <c r="M30" i="19"/>
  <c r="M29" i="19"/>
  <c r="M36" i="19"/>
  <c r="M37" i="19"/>
  <c r="M38" i="19"/>
  <c r="M35" i="19"/>
  <c r="M40" i="19"/>
  <c r="M41" i="19"/>
  <c r="M39" i="19"/>
  <c r="M43" i="19"/>
  <c r="M44" i="19"/>
  <c r="M42" i="19"/>
  <c r="M34" i="19"/>
  <c r="M48" i="19"/>
  <c r="M49" i="19"/>
  <c r="M50" i="19"/>
  <c r="M51" i="19"/>
  <c r="M47" i="19"/>
  <c r="M54" i="19"/>
  <c r="M55" i="19"/>
  <c r="M53" i="19"/>
  <c r="M58" i="19"/>
  <c r="M59" i="19"/>
  <c r="M60" i="19"/>
  <c r="M61" i="19"/>
  <c r="M62" i="19"/>
  <c r="M63" i="19"/>
  <c r="M57" i="19"/>
  <c r="M65" i="19"/>
  <c r="M66" i="19"/>
  <c r="M64" i="19"/>
  <c r="M68" i="19"/>
  <c r="M69" i="19"/>
  <c r="M67" i="19"/>
  <c r="M71" i="19"/>
  <c r="M70" i="19"/>
  <c r="M46" i="19"/>
  <c r="M74" i="19"/>
  <c r="M75" i="19"/>
  <c r="M76" i="19"/>
  <c r="M77" i="19"/>
  <c r="M78" i="19"/>
  <c r="M79" i="19"/>
  <c r="M73" i="19"/>
  <c r="M81" i="19"/>
  <c r="M82" i="19"/>
  <c r="M83" i="19"/>
  <c r="M80" i="19"/>
  <c r="M72" i="19"/>
  <c r="M86" i="19"/>
  <c r="M87" i="19"/>
  <c r="M88" i="19"/>
  <c r="M89" i="19"/>
  <c r="L91" i="19"/>
  <c r="L90" i="19"/>
  <c r="M90" i="19"/>
  <c r="L97" i="19"/>
  <c r="L96" i="19"/>
  <c r="M96" i="19"/>
  <c r="M85" i="19"/>
  <c r="M103" i="19"/>
  <c r="M104" i="19"/>
  <c r="M105" i="19"/>
  <c r="M106" i="19"/>
  <c r="M107" i="19"/>
  <c r="M108" i="19"/>
  <c r="M102" i="19"/>
  <c r="M110" i="19"/>
  <c r="M111" i="19"/>
  <c r="L112" i="19"/>
  <c r="M112" i="19"/>
  <c r="M116" i="19"/>
  <c r="M117" i="19"/>
  <c r="M109" i="19"/>
  <c r="M119" i="19"/>
  <c r="M118" i="19"/>
  <c r="M121" i="19"/>
  <c r="M122" i="19"/>
  <c r="M123" i="19"/>
  <c r="M124" i="19"/>
  <c r="M120" i="19"/>
  <c r="M126" i="19"/>
  <c r="M125" i="19"/>
  <c r="M84" i="19"/>
  <c r="M130" i="19"/>
  <c r="M131" i="19"/>
  <c r="M132" i="19"/>
  <c r="M133" i="19"/>
  <c r="M134" i="19"/>
  <c r="M129" i="19"/>
  <c r="M136" i="19"/>
  <c r="M137" i="19"/>
  <c r="M138" i="19"/>
  <c r="M139" i="19"/>
  <c r="M140" i="19"/>
  <c r="M135" i="19"/>
  <c r="M142" i="19"/>
  <c r="M143" i="19"/>
  <c r="M144" i="19"/>
  <c r="M145" i="19"/>
  <c r="M146" i="19"/>
  <c r="M141" i="19"/>
  <c r="M148" i="19"/>
  <c r="M149" i="19"/>
  <c r="M150" i="19"/>
  <c r="M147" i="19"/>
  <c r="M152" i="19"/>
  <c r="M153" i="19"/>
  <c r="M151" i="19" s="1"/>
  <c r="M154" i="19"/>
  <c r="N147" i="19"/>
  <c r="N141" i="19"/>
  <c r="N135" i="19"/>
  <c r="N129" i="19"/>
  <c r="N125" i="19"/>
  <c r="N120" i="19"/>
  <c r="N118" i="19"/>
  <c r="N109" i="19"/>
  <c r="N102" i="19"/>
  <c r="N85" i="19"/>
  <c r="N84" i="19"/>
  <c r="N80" i="19"/>
  <c r="N73" i="19"/>
  <c r="N72" i="19"/>
  <c r="N70" i="19"/>
  <c r="N67" i="19"/>
  <c r="N64" i="19"/>
  <c r="N57" i="19"/>
  <c r="N53" i="19"/>
  <c r="N47" i="19"/>
  <c r="N46" i="19"/>
  <c r="N42" i="19"/>
  <c r="N39" i="19"/>
  <c r="N35" i="19"/>
  <c r="N34" i="19"/>
  <c r="N30" i="19"/>
  <c r="N29" i="19"/>
  <c r="N25" i="19"/>
  <c r="N24" i="19"/>
  <c r="N21" i="19"/>
  <c r="N16" i="19"/>
  <c r="N12" i="19"/>
  <c r="N8" i="19"/>
  <c r="N7" i="19"/>
  <c r="M9" i="18"/>
  <c r="M10" i="18"/>
  <c r="M11" i="18"/>
  <c r="M8" i="18"/>
  <c r="M13" i="18"/>
  <c r="M14" i="18"/>
  <c r="M15" i="18"/>
  <c r="M12" i="18"/>
  <c r="M17" i="18"/>
  <c r="M18" i="18"/>
  <c r="M19" i="18"/>
  <c r="M20" i="18"/>
  <c r="M16" i="18"/>
  <c r="M22" i="18"/>
  <c r="M23" i="18"/>
  <c r="M21" i="18"/>
  <c r="M7" i="18"/>
  <c r="M26" i="18"/>
  <c r="M27" i="18"/>
  <c r="M25" i="18"/>
  <c r="M24" i="18"/>
  <c r="M31" i="18"/>
  <c r="M32" i="18"/>
  <c r="M30" i="18"/>
  <c r="M29" i="18"/>
  <c r="M36" i="18"/>
  <c r="M37" i="18"/>
  <c r="M38" i="18"/>
  <c r="M35" i="18"/>
  <c r="M40" i="18"/>
  <c r="M41" i="18"/>
  <c r="M39" i="18"/>
  <c r="M43" i="18"/>
  <c r="M44" i="18"/>
  <c r="M42" i="18"/>
  <c r="M34" i="18"/>
  <c r="M48" i="18"/>
  <c r="M49" i="18"/>
  <c r="M50" i="18"/>
  <c r="M51" i="18"/>
  <c r="M47" i="18"/>
  <c r="M54" i="18"/>
  <c r="M55" i="18"/>
  <c r="M53" i="18"/>
  <c r="M58" i="18"/>
  <c r="M59" i="18"/>
  <c r="M60" i="18"/>
  <c r="M61" i="18"/>
  <c r="M62" i="18"/>
  <c r="M63" i="18"/>
  <c r="M57" i="18"/>
  <c r="M65" i="18"/>
  <c r="M66" i="18"/>
  <c r="M64" i="18"/>
  <c r="M68" i="18"/>
  <c r="M69" i="18"/>
  <c r="M67" i="18"/>
  <c r="M71" i="18"/>
  <c r="M70" i="18"/>
  <c r="M46" i="18"/>
  <c r="M74" i="18"/>
  <c r="M75" i="18"/>
  <c r="M76" i="18"/>
  <c r="M77" i="18"/>
  <c r="M78" i="18"/>
  <c r="M79" i="18"/>
  <c r="M73" i="18"/>
  <c r="M81" i="18"/>
  <c r="M82" i="18"/>
  <c r="M83" i="18"/>
  <c r="M80" i="18"/>
  <c r="M72" i="18"/>
  <c r="M86" i="18"/>
  <c r="M87" i="18"/>
  <c r="M88" i="18"/>
  <c r="M89" i="18"/>
  <c r="L91" i="18"/>
  <c r="L90" i="18"/>
  <c r="M90" i="18"/>
  <c r="L97" i="18"/>
  <c r="L96" i="18"/>
  <c r="M96" i="18"/>
  <c r="M85" i="18"/>
  <c r="M103" i="18"/>
  <c r="M104" i="18"/>
  <c r="M105" i="18"/>
  <c r="M106" i="18"/>
  <c r="M107" i="18"/>
  <c r="M108" i="18"/>
  <c r="M102" i="18"/>
  <c r="M110" i="18"/>
  <c r="M111" i="18"/>
  <c r="L112" i="18"/>
  <c r="M112" i="18"/>
  <c r="M116" i="18"/>
  <c r="M117" i="18"/>
  <c r="M109" i="18"/>
  <c r="M119" i="18"/>
  <c r="M118" i="18"/>
  <c r="M121" i="18"/>
  <c r="M122" i="18"/>
  <c r="M123" i="18"/>
  <c r="M124" i="18"/>
  <c r="M120" i="18"/>
  <c r="M126" i="18"/>
  <c r="M125" i="18"/>
  <c r="M84" i="18"/>
  <c r="M130" i="18"/>
  <c r="M131" i="18"/>
  <c r="M132" i="18"/>
  <c r="M133" i="18"/>
  <c r="M134" i="18"/>
  <c r="M129" i="18"/>
  <c r="M136" i="18"/>
  <c r="M137" i="18"/>
  <c r="M138" i="18"/>
  <c r="M139" i="18"/>
  <c r="M140" i="18"/>
  <c r="M135" i="18"/>
  <c r="M142" i="18"/>
  <c r="M143" i="18"/>
  <c r="M144" i="18"/>
  <c r="M145" i="18"/>
  <c r="M146" i="18"/>
  <c r="M141" i="18"/>
  <c r="M148" i="18"/>
  <c r="M149" i="18"/>
  <c r="M150" i="18"/>
  <c r="M147" i="18"/>
  <c r="M152" i="18"/>
  <c r="M153" i="18"/>
  <c r="M154" i="18"/>
  <c r="M151" i="18"/>
  <c r="M128" i="18" s="1"/>
  <c r="N147" i="18"/>
  <c r="N141" i="18"/>
  <c r="N135" i="18"/>
  <c r="N129" i="18"/>
  <c r="N125" i="18"/>
  <c r="N120" i="18"/>
  <c r="N118" i="18"/>
  <c r="N109" i="18"/>
  <c r="N102" i="18"/>
  <c r="N85" i="18"/>
  <c r="N84" i="18"/>
  <c r="N80" i="18"/>
  <c r="N73" i="18"/>
  <c r="N72" i="18"/>
  <c r="N70" i="18"/>
  <c r="N67" i="18"/>
  <c r="N64" i="18"/>
  <c r="N57" i="18"/>
  <c r="N53" i="18"/>
  <c r="N47" i="18"/>
  <c r="N46" i="18"/>
  <c r="N42" i="18"/>
  <c r="N39" i="18"/>
  <c r="N35" i="18"/>
  <c r="N34" i="18"/>
  <c r="N30" i="18"/>
  <c r="N29" i="18"/>
  <c r="N25" i="18"/>
  <c r="N24" i="18"/>
  <c r="N21" i="18"/>
  <c r="N16" i="18"/>
  <c r="N12" i="18"/>
  <c r="N8" i="18"/>
  <c r="N7" i="18"/>
  <c r="M9" i="17"/>
  <c r="M10" i="17"/>
  <c r="M11" i="17"/>
  <c r="M8" i="17"/>
  <c r="M13" i="17"/>
  <c r="M14" i="17"/>
  <c r="M15" i="17"/>
  <c r="M12" i="17"/>
  <c r="M17" i="17"/>
  <c r="M18" i="17"/>
  <c r="M19" i="17"/>
  <c r="M20" i="17"/>
  <c r="M16" i="17"/>
  <c r="M22" i="17"/>
  <c r="M23" i="17"/>
  <c r="M21" i="17"/>
  <c r="M7" i="17"/>
  <c r="M26" i="17"/>
  <c r="M27" i="17"/>
  <c r="M25" i="17"/>
  <c r="M24" i="17"/>
  <c r="M31" i="17"/>
  <c r="M32" i="17"/>
  <c r="M30" i="17"/>
  <c r="M29" i="17"/>
  <c r="M36" i="17"/>
  <c r="M37" i="17"/>
  <c r="M38" i="17"/>
  <c r="M35" i="17"/>
  <c r="M40" i="17"/>
  <c r="M41" i="17"/>
  <c r="M39" i="17"/>
  <c r="M43" i="17"/>
  <c r="M44" i="17"/>
  <c r="M42" i="17"/>
  <c r="M34" i="17"/>
  <c r="M48" i="17"/>
  <c r="M49" i="17"/>
  <c r="M50" i="17"/>
  <c r="M51" i="17"/>
  <c r="M47" i="17"/>
  <c r="M54" i="17"/>
  <c r="M55" i="17"/>
  <c r="M53" i="17"/>
  <c r="M58" i="17"/>
  <c r="M59" i="17"/>
  <c r="M60" i="17"/>
  <c r="M61" i="17"/>
  <c r="M62" i="17"/>
  <c r="M63" i="17"/>
  <c r="M57" i="17"/>
  <c r="M65" i="17"/>
  <c r="M66" i="17"/>
  <c r="M64" i="17"/>
  <c r="M68" i="17"/>
  <c r="M69" i="17"/>
  <c r="M67" i="17"/>
  <c r="M71" i="17"/>
  <c r="M70" i="17"/>
  <c r="M46" i="17"/>
  <c r="M74" i="17"/>
  <c r="M75" i="17"/>
  <c r="M76" i="17"/>
  <c r="M77" i="17"/>
  <c r="M78" i="17"/>
  <c r="M79" i="17"/>
  <c r="M73" i="17"/>
  <c r="M81" i="17"/>
  <c r="M82" i="17"/>
  <c r="M83" i="17"/>
  <c r="M80" i="17"/>
  <c r="M72" i="17"/>
  <c r="M86" i="17"/>
  <c r="M87" i="17"/>
  <c r="M88" i="17"/>
  <c r="M89" i="17"/>
  <c r="L91" i="17"/>
  <c r="L90" i="17"/>
  <c r="M90" i="17"/>
  <c r="L97" i="17"/>
  <c r="L96" i="17"/>
  <c r="M96" i="17"/>
  <c r="M85" i="17"/>
  <c r="M103" i="17"/>
  <c r="M104" i="17"/>
  <c r="M105" i="17"/>
  <c r="M106" i="17"/>
  <c r="M107" i="17"/>
  <c r="M108" i="17"/>
  <c r="M102" i="17"/>
  <c r="M110" i="17"/>
  <c r="M111" i="17"/>
  <c r="L112" i="17"/>
  <c r="M112" i="17"/>
  <c r="M116" i="17"/>
  <c r="M117" i="17"/>
  <c r="M109" i="17"/>
  <c r="M119" i="17"/>
  <c r="M118" i="17"/>
  <c r="M121" i="17"/>
  <c r="M122" i="17"/>
  <c r="M123" i="17"/>
  <c r="M124" i="17"/>
  <c r="M120" i="17"/>
  <c r="M126" i="17"/>
  <c r="M125" i="17"/>
  <c r="M84" i="17"/>
  <c r="M130" i="17"/>
  <c r="M131" i="17"/>
  <c r="M132" i="17"/>
  <c r="M133" i="17"/>
  <c r="M134" i="17"/>
  <c r="M129" i="17"/>
  <c r="M136" i="17"/>
  <c r="M137" i="17"/>
  <c r="M138" i="17"/>
  <c r="M139" i="17"/>
  <c r="M140" i="17"/>
  <c r="M135" i="17"/>
  <c r="M142" i="17"/>
  <c r="M143" i="17"/>
  <c r="M144" i="17"/>
  <c r="M145" i="17"/>
  <c r="M146" i="17"/>
  <c r="M141" i="17"/>
  <c r="M148" i="17"/>
  <c r="M149" i="17"/>
  <c r="M150" i="17"/>
  <c r="M147" i="17"/>
  <c r="M152" i="17"/>
  <c r="M153" i="17"/>
  <c r="M151" i="17" s="1"/>
  <c r="M154" i="17"/>
  <c r="N147" i="17"/>
  <c r="N141" i="17"/>
  <c r="N135" i="17"/>
  <c r="N129" i="17"/>
  <c r="N125" i="17"/>
  <c r="N120" i="17"/>
  <c r="N118" i="17"/>
  <c r="N109" i="17"/>
  <c r="N102" i="17"/>
  <c r="N85" i="17"/>
  <c r="N84" i="17"/>
  <c r="N80" i="17"/>
  <c r="N73" i="17"/>
  <c r="N72" i="17"/>
  <c r="N70" i="17"/>
  <c r="N67" i="17"/>
  <c r="N64" i="17"/>
  <c r="N57" i="17"/>
  <c r="N53" i="17"/>
  <c r="N47" i="17"/>
  <c r="N46" i="17"/>
  <c r="N42" i="17"/>
  <c r="N39" i="17"/>
  <c r="N35" i="17"/>
  <c r="N34" i="17"/>
  <c r="N30" i="17"/>
  <c r="N29" i="17"/>
  <c r="N25" i="17"/>
  <c r="N24" i="17"/>
  <c r="N21" i="17"/>
  <c r="N16" i="17"/>
  <c r="N12" i="17"/>
  <c r="N8" i="17"/>
  <c r="N7" i="17"/>
  <c r="M9" i="16"/>
  <c r="M10" i="16"/>
  <c r="M11" i="16"/>
  <c r="M8" i="16"/>
  <c r="M13" i="16"/>
  <c r="M14" i="16"/>
  <c r="M15" i="16"/>
  <c r="M12" i="16"/>
  <c r="M17" i="16"/>
  <c r="M18" i="16"/>
  <c r="M19" i="16"/>
  <c r="M20" i="16"/>
  <c r="M16" i="16"/>
  <c r="M22" i="16"/>
  <c r="M23" i="16"/>
  <c r="M21" i="16"/>
  <c r="M7" i="16"/>
  <c r="M26" i="16"/>
  <c r="M27" i="16"/>
  <c r="M25" i="16"/>
  <c r="M24" i="16"/>
  <c r="M31" i="16"/>
  <c r="M32" i="16"/>
  <c r="M30" i="16"/>
  <c r="M29" i="16"/>
  <c r="M36" i="16"/>
  <c r="M37" i="16"/>
  <c r="M38" i="16"/>
  <c r="M35" i="16"/>
  <c r="M40" i="16"/>
  <c r="M41" i="16"/>
  <c r="M39" i="16"/>
  <c r="M43" i="16"/>
  <c r="M44" i="16"/>
  <c r="M42" i="16"/>
  <c r="M34" i="16"/>
  <c r="M48" i="16"/>
  <c r="M49" i="16"/>
  <c r="M50" i="16"/>
  <c r="M51" i="16"/>
  <c r="M47" i="16"/>
  <c r="M54" i="16"/>
  <c r="M55" i="16"/>
  <c r="M53" i="16"/>
  <c r="M58" i="16"/>
  <c r="M59" i="16"/>
  <c r="M60" i="16"/>
  <c r="M61" i="16"/>
  <c r="M62" i="16"/>
  <c r="M63" i="16"/>
  <c r="M57" i="16"/>
  <c r="M65" i="16"/>
  <c r="M66" i="16"/>
  <c r="M64" i="16"/>
  <c r="M68" i="16"/>
  <c r="M69" i="16"/>
  <c r="M67" i="16"/>
  <c r="M71" i="16"/>
  <c r="M70" i="16"/>
  <c r="M46" i="16"/>
  <c r="M74" i="16"/>
  <c r="M75" i="16"/>
  <c r="M76" i="16"/>
  <c r="M77" i="16"/>
  <c r="M78" i="16"/>
  <c r="M79" i="16"/>
  <c r="M73" i="16"/>
  <c r="M81" i="16"/>
  <c r="M82" i="16"/>
  <c r="M83" i="16"/>
  <c r="M80" i="16"/>
  <c r="M72" i="16"/>
  <c r="M86" i="16"/>
  <c r="M87" i="16"/>
  <c r="M88" i="16"/>
  <c r="M89" i="16"/>
  <c r="L91" i="16"/>
  <c r="L90" i="16"/>
  <c r="M90" i="16"/>
  <c r="L97" i="16"/>
  <c r="L96" i="16"/>
  <c r="M96" i="16"/>
  <c r="M85" i="16"/>
  <c r="M103" i="16"/>
  <c r="M104" i="16"/>
  <c r="M105" i="16"/>
  <c r="M106" i="16"/>
  <c r="M107" i="16"/>
  <c r="M108" i="16"/>
  <c r="M102" i="16"/>
  <c r="M110" i="16"/>
  <c r="M111" i="16"/>
  <c r="L112" i="16"/>
  <c r="M112" i="16"/>
  <c r="M116" i="16"/>
  <c r="M117" i="16"/>
  <c r="M109" i="16"/>
  <c r="M119" i="16"/>
  <c r="M118" i="16"/>
  <c r="M121" i="16"/>
  <c r="M122" i="16"/>
  <c r="M123" i="16"/>
  <c r="M124" i="16"/>
  <c r="M120" i="16"/>
  <c r="M126" i="16"/>
  <c r="M125" i="16"/>
  <c r="M84" i="16"/>
  <c r="M130" i="16"/>
  <c r="M131" i="16"/>
  <c r="M132" i="16"/>
  <c r="M133" i="16"/>
  <c r="M134" i="16"/>
  <c r="M129" i="16"/>
  <c r="M136" i="16"/>
  <c r="M137" i="16"/>
  <c r="M138" i="16"/>
  <c r="M139" i="16"/>
  <c r="M140" i="16"/>
  <c r="M135" i="16"/>
  <c r="M142" i="16"/>
  <c r="M143" i="16"/>
  <c r="M144" i="16"/>
  <c r="M145" i="16"/>
  <c r="M146" i="16"/>
  <c r="M141" i="16"/>
  <c r="M148" i="16"/>
  <c r="M149" i="16"/>
  <c r="M150" i="16"/>
  <c r="M147" i="16"/>
  <c r="M152" i="16"/>
  <c r="M153" i="16"/>
  <c r="M154" i="16"/>
  <c r="M151" i="16"/>
  <c r="N151" i="16" s="1"/>
  <c r="M128" i="16"/>
  <c r="N128" i="16" s="1"/>
  <c r="N147" i="16"/>
  <c r="N141" i="16"/>
  <c r="N135" i="16"/>
  <c r="N129" i="16"/>
  <c r="N125" i="16"/>
  <c r="N120" i="16"/>
  <c r="N118" i="16"/>
  <c r="N109" i="16"/>
  <c r="N102" i="16"/>
  <c r="N85" i="16"/>
  <c r="N84" i="16"/>
  <c r="N80" i="16"/>
  <c r="N73" i="16"/>
  <c r="N72" i="16"/>
  <c r="N70" i="16"/>
  <c r="N67" i="16"/>
  <c r="N64" i="16"/>
  <c r="N57" i="16"/>
  <c r="N53" i="16"/>
  <c r="N47" i="16"/>
  <c r="N46" i="16"/>
  <c r="N42" i="16"/>
  <c r="N39" i="16"/>
  <c r="N35" i="16"/>
  <c r="N34" i="16"/>
  <c r="N30" i="16"/>
  <c r="N29" i="16"/>
  <c r="N25" i="16"/>
  <c r="N24" i="16"/>
  <c r="N21" i="16"/>
  <c r="N16" i="16"/>
  <c r="N12" i="16"/>
  <c r="N8" i="16"/>
  <c r="N7" i="16"/>
  <c r="M9" i="15"/>
  <c r="M10" i="15"/>
  <c r="M11" i="15"/>
  <c r="M8" i="15"/>
  <c r="M13" i="15"/>
  <c r="M14" i="15"/>
  <c r="M15" i="15"/>
  <c r="M12" i="15"/>
  <c r="M17" i="15"/>
  <c r="M18" i="15"/>
  <c r="M19" i="15"/>
  <c r="M20" i="15"/>
  <c r="M16" i="15"/>
  <c r="M22" i="15"/>
  <c r="M23" i="15"/>
  <c r="M21" i="15"/>
  <c r="M7" i="15"/>
  <c r="M26" i="15"/>
  <c r="M27" i="15"/>
  <c r="M25" i="15"/>
  <c r="M24" i="15"/>
  <c r="M31" i="15"/>
  <c r="M32" i="15"/>
  <c r="M30" i="15"/>
  <c r="M29" i="15"/>
  <c r="M36" i="15"/>
  <c r="M37" i="15"/>
  <c r="M38" i="15"/>
  <c r="M35" i="15"/>
  <c r="M40" i="15"/>
  <c r="M41" i="15"/>
  <c r="M39" i="15"/>
  <c r="M43" i="15"/>
  <c r="M44" i="15"/>
  <c r="M42" i="15"/>
  <c r="M34" i="15"/>
  <c r="M48" i="15"/>
  <c r="M49" i="15"/>
  <c r="M50" i="15"/>
  <c r="M51" i="15"/>
  <c r="M47" i="15"/>
  <c r="M54" i="15"/>
  <c r="M55" i="15"/>
  <c r="M53" i="15"/>
  <c r="M58" i="15"/>
  <c r="M59" i="15"/>
  <c r="M60" i="15"/>
  <c r="M61" i="15"/>
  <c r="M62" i="15"/>
  <c r="M63" i="15"/>
  <c r="M57" i="15"/>
  <c r="M65" i="15"/>
  <c r="M66" i="15"/>
  <c r="M64" i="15"/>
  <c r="M68" i="15"/>
  <c r="M69" i="15"/>
  <c r="M67" i="15"/>
  <c r="M71" i="15"/>
  <c r="M70" i="15"/>
  <c r="M46" i="15"/>
  <c r="M74" i="15"/>
  <c r="M75" i="15"/>
  <c r="M76" i="15"/>
  <c r="M77" i="15"/>
  <c r="M78" i="15"/>
  <c r="M79" i="15"/>
  <c r="M73" i="15"/>
  <c r="M81" i="15"/>
  <c r="M82" i="15"/>
  <c r="M83" i="15"/>
  <c r="M80" i="15"/>
  <c r="M72" i="15"/>
  <c r="M86" i="15"/>
  <c r="M87" i="15"/>
  <c r="M88" i="15"/>
  <c r="M89" i="15"/>
  <c r="L91" i="15"/>
  <c r="L90" i="15"/>
  <c r="M90" i="15"/>
  <c r="L97" i="15"/>
  <c r="L96" i="15"/>
  <c r="M96" i="15"/>
  <c r="M85" i="15"/>
  <c r="M103" i="15"/>
  <c r="M104" i="15"/>
  <c r="M105" i="15"/>
  <c r="M106" i="15"/>
  <c r="M107" i="15"/>
  <c r="M108" i="15"/>
  <c r="M102" i="15"/>
  <c r="M110" i="15"/>
  <c r="M111" i="15"/>
  <c r="L112" i="15"/>
  <c r="M112" i="15"/>
  <c r="M116" i="15"/>
  <c r="M117" i="15"/>
  <c r="M109" i="15"/>
  <c r="M119" i="15"/>
  <c r="M118" i="15"/>
  <c r="M121" i="15"/>
  <c r="M122" i="15"/>
  <c r="M123" i="15"/>
  <c r="M124" i="15"/>
  <c r="M120" i="15"/>
  <c r="M126" i="15"/>
  <c r="M125" i="15"/>
  <c r="M84" i="15"/>
  <c r="M130" i="15"/>
  <c r="M131" i="15"/>
  <c r="M132" i="15"/>
  <c r="M133" i="15"/>
  <c r="M134" i="15"/>
  <c r="M129" i="15"/>
  <c r="M136" i="15"/>
  <c r="M137" i="15"/>
  <c r="M138" i="15"/>
  <c r="M139" i="15"/>
  <c r="M140" i="15"/>
  <c r="M135" i="15"/>
  <c r="M142" i="15"/>
  <c r="M143" i="15"/>
  <c r="M144" i="15"/>
  <c r="M145" i="15"/>
  <c r="M146" i="15"/>
  <c r="M141" i="15"/>
  <c r="M148" i="15"/>
  <c r="M149" i="15"/>
  <c r="M150" i="15"/>
  <c r="M147" i="15"/>
  <c r="M152" i="15"/>
  <c r="M153" i="15"/>
  <c r="M151" i="15" s="1"/>
  <c r="M154" i="15"/>
  <c r="N147" i="15"/>
  <c r="N141" i="15"/>
  <c r="N135" i="15"/>
  <c r="N129" i="15"/>
  <c r="N125" i="15"/>
  <c r="N120" i="15"/>
  <c r="N118" i="15"/>
  <c r="N109" i="15"/>
  <c r="N102" i="15"/>
  <c r="N85" i="15"/>
  <c r="N84" i="15"/>
  <c r="N80" i="15"/>
  <c r="N73" i="15"/>
  <c r="N72" i="15"/>
  <c r="N70" i="15"/>
  <c r="N67" i="15"/>
  <c r="N64" i="15"/>
  <c r="N57" i="15"/>
  <c r="N53" i="15"/>
  <c r="N47" i="15"/>
  <c r="N46" i="15"/>
  <c r="N42" i="15"/>
  <c r="N39" i="15"/>
  <c r="N35" i="15"/>
  <c r="N34" i="15"/>
  <c r="N30" i="15"/>
  <c r="N29" i="15"/>
  <c r="N25" i="15"/>
  <c r="N24" i="15"/>
  <c r="N21" i="15"/>
  <c r="N16" i="15"/>
  <c r="N12" i="15"/>
  <c r="N8" i="15"/>
  <c r="N7" i="15"/>
  <c r="M9" i="14"/>
  <c r="M10" i="14"/>
  <c r="M11" i="14"/>
  <c r="M8" i="14"/>
  <c r="M13" i="14"/>
  <c r="M14" i="14"/>
  <c r="M15" i="14"/>
  <c r="M12" i="14"/>
  <c r="M17" i="14"/>
  <c r="M18" i="14"/>
  <c r="M19" i="14"/>
  <c r="M20" i="14"/>
  <c r="M16" i="14"/>
  <c r="M22" i="14"/>
  <c r="M23" i="14"/>
  <c r="M21" i="14"/>
  <c r="M7" i="14"/>
  <c r="M26" i="14"/>
  <c r="M27" i="14"/>
  <c r="M25" i="14"/>
  <c r="M24" i="14"/>
  <c r="M31" i="14"/>
  <c r="M32" i="14"/>
  <c r="M30" i="14"/>
  <c r="M29" i="14"/>
  <c r="M36" i="14"/>
  <c r="M37" i="14"/>
  <c r="M38" i="14"/>
  <c r="M35" i="14"/>
  <c r="M40" i="14"/>
  <c r="M41" i="14"/>
  <c r="M39" i="14"/>
  <c r="M43" i="14"/>
  <c r="M44" i="14"/>
  <c r="M42" i="14"/>
  <c r="M34" i="14"/>
  <c r="M48" i="14"/>
  <c r="M49" i="14"/>
  <c r="M50" i="14"/>
  <c r="M51" i="14"/>
  <c r="M47" i="14"/>
  <c r="M54" i="14"/>
  <c r="M55" i="14"/>
  <c r="M53" i="14"/>
  <c r="M58" i="14"/>
  <c r="M59" i="14"/>
  <c r="M60" i="14"/>
  <c r="M61" i="14"/>
  <c r="M62" i="14"/>
  <c r="M63" i="14"/>
  <c r="M57" i="14"/>
  <c r="M65" i="14"/>
  <c r="M66" i="14"/>
  <c r="M64" i="14"/>
  <c r="M68" i="14"/>
  <c r="M69" i="14"/>
  <c r="M67" i="14"/>
  <c r="M71" i="14"/>
  <c r="M70" i="14"/>
  <c r="M46" i="14"/>
  <c r="M74" i="14"/>
  <c r="M75" i="14"/>
  <c r="M76" i="14"/>
  <c r="M77" i="14"/>
  <c r="M78" i="14"/>
  <c r="M79" i="14"/>
  <c r="M73" i="14"/>
  <c r="M81" i="14"/>
  <c r="M82" i="14"/>
  <c r="M83" i="14"/>
  <c r="M80" i="14"/>
  <c r="M72" i="14"/>
  <c r="M86" i="14"/>
  <c r="M87" i="14"/>
  <c r="M88" i="14"/>
  <c r="M89" i="14"/>
  <c r="L91" i="14"/>
  <c r="L90" i="14"/>
  <c r="M90" i="14"/>
  <c r="L97" i="14"/>
  <c r="L96" i="14"/>
  <c r="M96" i="14"/>
  <c r="M85" i="14"/>
  <c r="M103" i="14"/>
  <c r="M104" i="14"/>
  <c r="M105" i="14"/>
  <c r="M106" i="14"/>
  <c r="M107" i="14"/>
  <c r="M108" i="14"/>
  <c r="M102" i="14"/>
  <c r="M110" i="14"/>
  <c r="M111" i="14"/>
  <c r="L112" i="14"/>
  <c r="M112" i="14"/>
  <c r="M116" i="14"/>
  <c r="M117" i="14"/>
  <c r="M109" i="14"/>
  <c r="M119" i="14"/>
  <c r="M118" i="14"/>
  <c r="M121" i="14"/>
  <c r="M122" i="14"/>
  <c r="M123" i="14"/>
  <c r="M124" i="14"/>
  <c r="M120" i="14"/>
  <c r="M126" i="14"/>
  <c r="M125" i="14"/>
  <c r="M84" i="14"/>
  <c r="M130" i="14"/>
  <c r="M131" i="14"/>
  <c r="M132" i="14"/>
  <c r="M133" i="14"/>
  <c r="M134" i="14"/>
  <c r="M129" i="14"/>
  <c r="M136" i="14"/>
  <c r="M137" i="14"/>
  <c r="M138" i="14"/>
  <c r="M139" i="14"/>
  <c r="M140" i="14"/>
  <c r="M135" i="14"/>
  <c r="M142" i="14"/>
  <c r="M143" i="14"/>
  <c r="M144" i="14"/>
  <c r="M145" i="14"/>
  <c r="M146" i="14"/>
  <c r="M141" i="14"/>
  <c r="M148" i="14"/>
  <c r="M149" i="14"/>
  <c r="M150" i="14"/>
  <c r="M147" i="14"/>
  <c r="M152" i="14"/>
  <c r="M153" i="14"/>
  <c r="M151" i="14" s="1"/>
  <c r="M154" i="14"/>
  <c r="N147" i="14"/>
  <c r="N141" i="14"/>
  <c r="N135" i="14"/>
  <c r="N129" i="14"/>
  <c r="N125" i="14"/>
  <c r="N120" i="14"/>
  <c r="N118" i="14"/>
  <c r="N109" i="14"/>
  <c r="N102" i="14"/>
  <c r="N85" i="14"/>
  <c r="N84" i="14"/>
  <c r="N80" i="14"/>
  <c r="N73" i="14"/>
  <c r="N72" i="14"/>
  <c r="N70" i="14"/>
  <c r="N67" i="14"/>
  <c r="N64" i="14"/>
  <c r="N57" i="14"/>
  <c r="N53" i="14"/>
  <c r="N47" i="14"/>
  <c r="N46" i="14"/>
  <c r="N42" i="14"/>
  <c r="N39" i="14"/>
  <c r="N35" i="14"/>
  <c r="N34" i="14"/>
  <c r="N30" i="14"/>
  <c r="N29" i="14"/>
  <c r="N25" i="14"/>
  <c r="N24" i="14"/>
  <c r="N21" i="14"/>
  <c r="N16" i="14"/>
  <c r="N12" i="14"/>
  <c r="N8" i="14"/>
  <c r="N7" i="14"/>
  <c r="M9" i="13"/>
  <c r="M10" i="13"/>
  <c r="M11" i="13"/>
  <c r="M8" i="13"/>
  <c r="M13" i="13"/>
  <c r="M14" i="13"/>
  <c r="M15" i="13"/>
  <c r="M12" i="13"/>
  <c r="M17" i="13"/>
  <c r="M18" i="13"/>
  <c r="M19" i="13"/>
  <c r="M20" i="13"/>
  <c r="M16" i="13"/>
  <c r="M22" i="13"/>
  <c r="M23" i="13"/>
  <c r="M21" i="13"/>
  <c r="M7" i="13"/>
  <c r="M26" i="13"/>
  <c r="M27" i="13"/>
  <c r="M25" i="13"/>
  <c r="M24" i="13"/>
  <c r="M31" i="13"/>
  <c r="M32" i="13"/>
  <c r="M30" i="13"/>
  <c r="M29" i="13"/>
  <c r="M36" i="13"/>
  <c r="M37" i="13"/>
  <c r="M38" i="13"/>
  <c r="M35" i="13"/>
  <c r="M40" i="13"/>
  <c r="M41" i="13"/>
  <c r="M39" i="13"/>
  <c r="M43" i="13"/>
  <c r="M44" i="13"/>
  <c r="M42" i="13"/>
  <c r="M34" i="13"/>
  <c r="M48" i="13"/>
  <c r="M49" i="13"/>
  <c r="M50" i="13"/>
  <c r="M51" i="13"/>
  <c r="M47" i="13"/>
  <c r="M54" i="13"/>
  <c r="M55" i="13"/>
  <c r="M53" i="13"/>
  <c r="M58" i="13"/>
  <c r="M59" i="13"/>
  <c r="M60" i="13"/>
  <c r="M61" i="13"/>
  <c r="M62" i="13"/>
  <c r="M63" i="13"/>
  <c r="M57" i="13"/>
  <c r="M65" i="13"/>
  <c r="M66" i="13"/>
  <c r="M64" i="13"/>
  <c r="M68" i="13"/>
  <c r="M69" i="13"/>
  <c r="M67" i="13"/>
  <c r="M71" i="13"/>
  <c r="M70" i="13"/>
  <c r="M46" i="13"/>
  <c r="M74" i="13"/>
  <c r="M75" i="13"/>
  <c r="M76" i="13"/>
  <c r="M77" i="13"/>
  <c r="M78" i="13"/>
  <c r="M79" i="13"/>
  <c r="M73" i="13"/>
  <c r="M81" i="13"/>
  <c r="M82" i="13"/>
  <c r="M83" i="13"/>
  <c r="M80" i="13"/>
  <c r="M72" i="13"/>
  <c r="M86" i="13"/>
  <c r="M87" i="13"/>
  <c r="M88" i="13"/>
  <c r="M89" i="13"/>
  <c r="L91" i="13"/>
  <c r="L90" i="13"/>
  <c r="M90" i="13"/>
  <c r="L97" i="13"/>
  <c r="L96" i="13"/>
  <c r="M96" i="13"/>
  <c r="M85" i="13"/>
  <c r="M103" i="13"/>
  <c r="M104" i="13"/>
  <c r="M105" i="13"/>
  <c r="M106" i="13"/>
  <c r="M107" i="13"/>
  <c r="M108" i="13"/>
  <c r="M102" i="13"/>
  <c r="M110" i="13"/>
  <c r="M111" i="13"/>
  <c r="L112" i="13"/>
  <c r="M112" i="13"/>
  <c r="M116" i="13"/>
  <c r="M117" i="13"/>
  <c r="M109" i="13"/>
  <c r="M119" i="13"/>
  <c r="M118" i="13"/>
  <c r="M121" i="13"/>
  <c r="M122" i="13"/>
  <c r="M123" i="13"/>
  <c r="M124" i="13"/>
  <c r="M120" i="13"/>
  <c r="M126" i="13"/>
  <c r="M125" i="13"/>
  <c r="M84" i="13"/>
  <c r="M130" i="13"/>
  <c r="M131" i="13"/>
  <c r="M132" i="13"/>
  <c r="M133" i="13"/>
  <c r="M134" i="13"/>
  <c r="M129" i="13"/>
  <c r="M136" i="13"/>
  <c r="M137" i="13"/>
  <c r="M138" i="13"/>
  <c r="M139" i="13"/>
  <c r="M140" i="13"/>
  <c r="M135" i="13"/>
  <c r="M142" i="13"/>
  <c r="M143" i="13"/>
  <c r="M144" i="13"/>
  <c r="M145" i="13"/>
  <c r="M146" i="13"/>
  <c r="M141" i="13"/>
  <c r="M148" i="13"/>
  <c r="M149" i="13"/>
  <c r="M150" i="13"/>
  <c r="M147" i="13"/>
  <c r="M152" i="13"/>
  <c r="M153" i="13"/>
  <c r="M154" i="13"/>
  <c r="M151" i="13"/>
  <c r="N151" i="13" s="1"/>
  <c r="N147" i="13"/>
  <c r="N141" i="13"/>
  <c r="N135" i="13"/>
  <c r="N129" i="13"/>
  <c r="N125" i="13"/>
  <c r="N120" i="13"/>
  <c r="N118" i="13"/>
  <c r="N109" i="13"/>
  <c r="N102" i="13"/>
  <c r="N85" i="13"/>
  <c r="N84" i="13"/>
  <c r="N80" i="13"/>
  <c r="N73" i="13"/>
  <c r="N72" i="13"/>
  <c r="N70" i="13"/>
  <c r="N67" i="13"/>
  <c r="N64" i="13"/>
  <c r="N57" i="13"/>
  <c r="N53" i="13"/>
  <c r="N47" i="13"/>
  <c r="N46" i="13"/>
  <c r="N42" i="13"/>
  <c r="N39" i="13"/>
  <c r="N35" i="13"/>
  <c r="N34" i="13"/>
  <c r="N30" i="13"/>
  <c r="N29" i="13"/>
  <c r="N25" i="13"/>
  <c r="N24" i="13"/>
  <c r="N21" i="13"/>
  <c r="N16" i="13"/>
  <c r="N12" i="13"/>
  <c r="N8" i="13"/>
  <c r="N7" i="13"/>
  <c r="M9" i="12"/>
  <c r="M10" i="12"/>
  <c r="M11" i="12"/>
  <c r="M8" i="12"/>
  <c r="M13" i="12"/>
  <c r="M14" i="12"/>
  <c r="M15" i="12"/>
  <c r="M12" i="12"/>
  <c r="M17" i="12"/>
  <c r="M18" i="12"/>
  <c r="M19" i="12"/>
  <c r="M20" i="12"/>
  <c r="M16" i="12"/>
  <c r="M22" i="12"/>
  <c r="M23" i="12"/>
  <c r="M21" i="12"/>
  <c r="M7" i="12"/>
  <c r="M26" i="12"/>
  <c r="M27" i="12"/>
  <c r="M25" i="12"/>
  <c r="M24" i="12"/>
  <c r="M31" i="12"/>
  <c r="M32" i="12"/>
  <c r="M30" i="12"/>
  <c r="M29" i="12"/>
  <c r="M36" i="12"/>
  <c r="M37" i="12"/>
  <c r="M38" i="12"/>
  <c r="M35" i="12"/>
  <c r="M40" i="12"/>
  <c r="M41" i="12"/>
  <c r="M39" i="12"/>
  <c r="M43" i="12"/>
  <c r="M44" i="12"/>
  <c r="M42" i="12"/>
  <c r="M34" i="12"/>
  <c r="M48" i="12"/>
  <c r="M49" i="12"/>
  <c r="M50" i="12"/>
  <c r="M51" i="12"/>
  <c r="M47" i="12"/>
  <c r="M54" i="12"/>
  <c r="M55" i="12"/>
  <c r="M53" i="12"/>
  <c r="M58" i="12"/>
  <c r="M59" i="12"/>
  <c r="M60" i="12"/>
  <c r="M61" i="12"/>
  <c r="M62" i="12"/>
  <c r="M63" i="12"/>
  <c r="M57" i="12"/>
  <c r="M65" i="12"/>
  <c r="M66" i="12"/>
  <c r="M64" i="12"/>
  <c r="M68" i="12"/>
  <c r="M69" i="12"/>
  <c r="M67" i="12"/>
  <c r="M71" i="12"/>
  <c r="M70" i="12"/>
  <c r="M46" i="12"/>
  <c r="M74" i="12"/>
  <c r="M75" i="12"/>
  <c r="M76" i="12"/>
  <c r="M77" i="12"/>
  <c r="M78" i="12"/>
  <c r="M79" i="12"/>
  <c r="M73" i="12"/>
  <c r="M81" i="12"/>
  <c r="M82" i="12"/>
  <c r="M83" i="12"/>
  <c r="M80" i="12"/>
  <c r="M72" i="12"/>
  <c r="M86" i="12"/>
  <c r="M87" i="12"/>
  <c r="M88" i="12"/>
  <c r="M89" i="12"/>
  <c r="L91" i="12"/>
  <c r="L90" i="12"/>
  <c r="M90" i="12"/>
  <c r="L97" i="12"/>
  <c r="L96" i="12"/>
  <c r="M96" i="12"/>
  <c r="M85" i="12"/>
  <c r="M103" i="12"/>
  <c r="M104" i="12"/>
  <c r="M105" i="12"/>
  <c r="M106" i="12"/>
  <c r="M107" i="12"/>
  <c r="M108" i="12"/>
  <c r="M102" i="12"/>
  <c r="M110" i="12"/>
  <c r="M111" i="12"/>
  <c r="L112" i="12"/>
  <c r="M112" i="12"/>
  <c r="M116" i="12"/>
  <c r="M117" i="12"/>
  <c r="M109" i="12"/>
  <c r="M119" i="12"/>
  <c r="M118" i="12"/>
  <c r="M121" i="12"/>
  <c r="M122" i="12"/>
  <c r="M123" i="12"/>
  <c r="M124" i="12"/>
  <c r="M120" i="12"/>
  <c r="M126" i="12"/>
  <c r="M125" i="12"/>
  <c r="M84" i="12"/>
  <c r="M130" i="12"/>
  <c r="M131" i="12"/>
  <c r="M132" i="12"/>
  <c r="M133" i="12"/>
  <c r="M134" i="12"/>
  <c r="M129" i="12"/>
  <c r="M136" i="12"/>
  <c r="M137" i="12"/>
  <c r="M138" i="12"/>
  <c r="M139" i="12"/>
  <c r="M140" i="12"/>
  <c r="M135" i="12"/>
  <c r="M142" i="12"/>
  <c r="M143" i="12"/>
  <c r="M144" i="12"/>
  <c r="M145" i="12"/>
  <c r="M146" i="12"/>
  <c r="M141" i="12"/>
  <c r="M148" i="12"/>
  <c r="M149" i="12"/>
  <c r="M150" i="12"/>
  <c r="M147" i="12"/>
  <c r="M152" i="12"/>
  <c r="M153" i="12"/>
  <c r="M154" i="12"/>
  <c r="M151" i="12"/>
  <c r="M128" i="12" s="1"/>
  <c r="N147" i="12"/>
  <c r="N141" i="12"/>
  <c r="N135" i="12"/>
  <c r="N129" i="12"/>
  <c r="N125" i="12"/>
  <c r="N120" i="12"/>
  <c r="N118" i="12"/>
  <c r="N109" i="12"/>
  <c r="N102" i="12"/>
  <c r="N85" i="12"/>
  <c r="N84" i="12"/>
  <c r="N80" i="12"/>
  <c r="N73" i="12"/>
  <c r="N72" i="12"/>
  <c r="N70" i="12"/>
  <c r="N67" i="12"/>
  <c r="N64" i="12"/>
  <c r="N57" i="12"/>
  <c r="N53" i="12"/>
  <c r="N47" i="12"/>
  <c r="N46" i="12"/>
  <c r="N42" i="12"/>
  <c r="N39" i="12"/>
  <c r="N35" i="12"/>
  <c r="N34" i="12"/>
  <c r="N30" i="12"/>
  <c r="N29" i="12"/>
  <c r="N25" i="12"/>
  <c r="N24" i="12"/>
  <c r="N21" i="12"/>
  <c r="N16" i="12"/>
  <c r="N12" i="12"/>
  <c r="N8" i="12"/>
  <c r="N7" i="12"/>
  <c r="M9" i="11"/>
  <c r="M10" i="11"/>
  <c r="M11" i="11"/>
  <c r="M8" i="11"/>
  <c r="M13" i="11"/>
  <c r="M14" i="11"/>
  <c r="M15" i="11"/>
  <c r="M12" i="11"/>
  <c r="M17" i="11"/>
  <c r="M18" i="11"/>
  <c r="M19" i="11"/>
  <c r="M20" i="11"/>
  <c r="M16" i="11"/>
  <c r="M22" i="11"/>
  <c r="M23" i="11"/>
  <c r="M21" i="11"/>
  <c r="M7" i="11"/>
  <c r="M26" i="11"/>
  <c r="M27" i="11"/>
  <c r="M25" i="11"/>
  <c r="M24" i="11"/>
  <c r="M31" i="11"/>
  <c r="M32" i="11"/>
  <c r="M30" i="11"/>
  <c r="M29" i="11"/>
  <c r="M36" i="11"/>
  <c r="M37" i="11"/>
  <c r="M38" i="11"/>
  <c r="M35" i="11"/>
  <c r="M40" i="11"/>
  <c r="M41" i="11"/>
  <c r="M39" i="11"/>
  <c r="M43" i="11"/>
  <c r="M44" i="11"/>
  <c r="M42" i="11"/>
  <c r="M34" i="11"/>
  <c r="M48" i="11"/>
  <c r="M49" i="11"/>
  <c r="M50" i="11"/>
  <c r="M51" i="11"/>
  <c r="M47" i="11"/>
  <c r="M54" i="11"/>
  <c r="M55" i="11"/>
  <c r="M53" i="11"/>
  <c r="M58" i="11"/>
  <c r="M59" i="11"/>
  <c r="M60" i="11"/>
  <c r="M61" i="11"/>
  <c r="M62" i="11"/>
  <c r="M63" i="11"/>
  <c r="M57" i="11"/>
  <c r="M65" i="11"/>
  <c r="M66" i="11"/>
  <c r="M64" i="11"/>
  <c r="M68" i="11"/>
  <c r="M69" i="11"/>
  <c r="M67" i="11"/>
  <c r="M71" i="11"/>
  <c r="M70" i="11"/>
  <c r="M46" i="11"/>
  <c r="M74" i="11"/>
  <c r="M75" i="11"/>
  <c r="M76" i="11"/>
  <c r="M77" i="11"/>
  <c r="M78" i="11"/>
  <c r="M79" i="11"/>
  <c r="M73" i="11"/>
  <c r="M81" i="11"/>
  <c r="M82" i="11"/>
  <c r="M83" i="11"/>
  <c r="M80" i="11"/>
  <c r="M72" i="11"/>
  <c r="M86" i="11"/>
  <c r="M87" i="11"/>
  <c r="M88" i="11"/>
  <c r="M89" i="11"/>
  <c r="L91" i="11"/>
  <c r="L90" i="11"/>
  <c r="M90" i="11"/>
  <c r="L97" i="11"/>
  <c r="L96" i="11"/>
  <c r="M96" i="11"/>
  <c r="M85" i="11"/>
  <c r="M103" i="11"/>
  <c r="M104" i="11"/>
  <c r="M105" i="11"/>
  <c r="M106" i="11"/>
  <c r="M107" i="11"/>
  <c r="M108" i="11"/>
  <c r="M102" i="11"/>
  <c r="M110" i="11"/>
  <c r="M111" i="11"/>
  <c r="L112" i="11"/>
  <c r="M112" i="11"/>
  <c r="M116" i="11"/>
  <c r="M117" i="11"/>
  <c r="M109" i="11"/>
  <c r="M119" i="11"/>
  <c r="M118" i="11"/>
  <c r="M121" i="11"/>
  <c r="M122" i="11"/>
  <c r="M123" i="11"/>
  <c r="M124" i="11"/>
  <c r="M120" i="11"/>
  <c r="M126" i="11"/>
  <c r="M125" i="11"/>
  <c r="M84" i="11"/>
  <c r="M130" i="11"/>
  <c r="M131" i="11"/>
  <c r="M132" i="11"/>
  <c r="M133" i="11"/>
  <c r="M134" i="11"/>
  <c r="M129" i="11"/>
  <c r="M136" i="11"/>
  <c r="M137" i="11"/>
  <c r="M138" i="11"/>
  <c r="M139" i="11"/>
  <c r="M140" i="11"/>
  <c r="M135" i="11"/>
  <c r="M142" i="11"/>
  <c r="M143" i="11"/>
  <c r="M144" i="11"/>
  <c r="M145" i="11"/>
  <c r="M146" i="11"/>
  <c r="M141" i="11"/>
  <c r="M148" i="11"/>
  <c r="M149" i="11"/>
  <c r="M150" i="11"/>
  <c r="M147" i="11"/>
  <c r="M152" i="11"/>
  <c r="M153" i="11"/>
  <c r="M154" i="11"/>
  <c r="M151" i="11"/>
  <c r="M128" i="11"/>
  <c r="N128" i="11" s="1"/>
  <c r="N151" i="11"/>
  <c r="N147" i="11"/>
  <c r="N141" i="11"/>
  <c r="N135" i="11"/>
  <c r="N129" i="11"/>
  <c r="N125" i="11"/>
  <c r="N120" i="11"/>
  <c r="N118" i="11"/>
  <c r="N109" i="11"/>
  <c r="N102" i="11"/>
  <c r="N85" i="11"/>
  <c r="N84" i="11"/>
  <c r="N80" i="11"/>
  <c r="N73" i="11"/>
  <c r="N72" i="11"/>
  <c r="N70" i="11"/>
  <c r="N67" i="11"/>
  <c r="N64" i="11"/>
  <c r="N57" i="11"/>
  <c r="N53" i="11"/>
  <c r="N47" i="11"/>
  <c r="N46" i="11"/>
  <c r="N42" i="11"/>
  <c r="N39" i="11"/>
  <c r="N35" i="11"/>
  <c r="N34" i="11"/>
  <c r="N30" i="11"/>
  <c r="N29" i="11"/>
  <c r="N25" i="11"/>
  <c r="N24" i="11"/>
  <c r="N21" i="11"/>
  <c r="N16" i="11"/>
  <c r="N12" i="11"/>
  <c r="N8" i="11"/>
  <c r="N7" i="11"/>
  <c r="M152" i="10"/>
  <c r="M147" i="10"/>
  <c r="M141" i="10"/>
  <c r="M135" i="10"/>
  <c r="M129" i="10"/>
  <c r="M125" i="10"/>
  <c r="M120" i="10"/>
  <c r="M118" i="10"/>
  <c r="M109" i="10"/>
  <c r="M102" i="10"/>
  <c r="M85" i="10"/>
  <c r="M84" i="10"/>
  <c r="M80" i="10"/>
  <c r="M73" i="10"/>
  <c r="M72" i="10"/>
  <c r="M70" i="10"/>
  <c r="M57" i="10"/>
  <c r="M47" i="10"/>
  <c r="M46" i="10"/>
  <c r="M67" i="10"/>
  <c r="M64" i="10"/>
  <c r="M53" i="10"/>
  <c r="M35" i="10"/>
  <c r="M42" i="10"/>
  <c r="M34" i="10"/>
  <c r="M39" i="10"/>
  <c r="M29" i="10"/>
  <c r="M24" i="10"/>
  <c r="M30" i="10"/>
  <c r="M25" i="10"/>
  <c r="M21" i="10"/>
  <c r="M16" i="10"/>
  <c r="M12" i="10"/>
  <c r="M9" i="10"/>
  <c r="L180" i="9"/>
  <c r="L179" i="9"/>
  <c r="L182" i="9"/>
  <c r="L176" i="9"/>
  <c r="L177" i="9"/>
  <c r="L175" i="9"/>
  <c r="L172" i="9"/>
  <c r="L173" i="9"/>
  <c r="L164" i="9"/>
  <c r="L153" i="9"/>
  <c r="L155" i="9"/>
  <c r="L146" i="9"/>
  <c r="L141" i="9"/>
  <c r="L139" i="9"/>
  <c r="L133" i="9"/>
  <c r="L131" i="9"/>
  <c r="L128" i="9"/>
  <c r="L116" i="9"/>
  <c r="L115" i="9"/>
  <c r="L110" i="9"/>
  <c r="L105" i="9"/>
  <c r="L106" i="9"/>
  <c r="L101" i="9"/>
  <c r="L96" i="9"/>
  <c r="L92" i="9"/>
  <c r="L89" i="9"/>
  <c r="L83" i="9"/>
  <c r="L79" i="9"/>
  <c r="L77" i="9"/>
  <c r="L71" i="9"/>
  <c r="L67" i="9"/>
  <c r="L66" i="9"/>
  <c r="L65" i="9"/>
  <c r="L63" i="9"/>
  <c r="L60" i="9"/>
  <c r="L57" i="9"/>
  <c r="L52" i="9"/>
  <c r="L51" i="9"/>
  <c r="L50" i="9"/>
  <c r="L49" i="9"/>
  <c r="L48" i="9"/>
  <c r="L39" i="9"/>
  <c r="L38" i="9"/>
  <c r="L37" i="9"/>
  <c r="L34" i="9"/>
  <c r="L32" i="9"/>
  <c r="L31" i="9"/>
  <c r="L30" i="9"/>
  <c r="L27" i="9"/>
  <c r="L26" i="9"/>
  <c r="L19" i="9"/>
  <c r="L18" i="9"/>
  <c r="L10" i="9"/>
  <c r="L11" i="9"/>
  <c r="L9" i="9"/>
  <c r="L8" i="9"/>
  <c r="L14" i="9"/>
  <c r="L12" i="9"/>
  <c r="L7" i="9"/>
  <c r="M136" i="21"/>
  <c r="M137" i="21"/>
  <c r="M138" i="21"/>
  <c r="M139" i="21"/>
  <c r="M140" i="21"/>
  <c r="M135" i="21"/>
  <c r="N136" i="21"/>
  <c r="N137" i="21"/>
  <c r="N138" i="21"/>
  <c r="N139" i="21"/>
  <c r="N140" i="21"/>
  <c r="N135" i="21"/>
  <c r="N130" i="21"/>
  <c r="N131" i="21"/>
  <c r="N132" i="21"/>
  <c r="N133" i="21"/>
  <c r="N134" i="21"/>
  <c r="N129" i="21"/>
  <c r="N142" i="21"/>
  <c r="N143" i="21"/>
  <c r="N144" i="21"/>
  <c r="N145" i="21"/>
  <c r="N146" i="21"/>
  <c r="N141" i="21"/>
  <c r="N148" i="21"/>
  <c r="N149" i="21"/>
  <c r="N150" i="21"/>
  <c r="N147" i="21"/>
  <c r="N152" i="21"/>
  <c r="N153" i="21"/>
  <c r="N151" i="21" s="1"/>
  <c r="N128" i="21" s="1"/>
  <c r="N154" i="21"/>
  <c r="O136" i="21"/>
  <c r="O137" i="21"/>
  <c r="O138" i="21"/>
  <c r="O139" i="21"/>
  <c r="O140" i="21"/>
  <c r="O135" i="21"/>
  <c r="P136" i="21"/>
  <c r="P137" i="21"/>
  <c r="P138" i="21"/>
  <c r="P139" i="21"/>
  <c r="P140" i="21"/>
  <c r="P135" i="21"/>
  <c r="P130" i="21"/>
  <c r="P131" i="21"/>
  <c r="P132" i="21"/>
  <c r="P133" i="21"/>
  <c r="P134" i="21"/>
  <c r="P129" i="21"/>
  <c r="P142" i="21"/>
  <c r="P143" i="21"/>
  <c r="P144" i="21"/>
  <c r="P145" i="21"/>
  <c r="P146" i="21"/>
  <c r="P141" i="21"/>
  <c r="P148" i="21"/>
  <c r="P149" i="21"/>
  <c r="P150" i="21"/>
  <c r="P147" i="21"/>
  <c r="P152" i="21"/>
  <c r="P153" i="21"/>
  <c r="P151" i="21" s="1"/>
  <c r="P128" i="21" s="1"/>
  <c r="P154" i="21"/>
  <c r="Q136" i="21"/>
  <c r="Q137" i="21"/>
  <c r="Q138" i="21"/>
  <c r="Q139" i="21"/>
  <c r="Q140" i="21"/>
  <c r="Q135" i="21"/>
  <c r="R136" i="21"/>
  <c r="R137" i="21"/>
  <c r="R138" i="21"/>
  <c r="R139" i="21"/>
  <c r="R140" i="21"/>
  <c r="R135" i="21"/>
  <c r="R130" i="21"/>
  <c r="R131" i="21"/>
  <c r="R132" i="21"/>
  <c r="R133" i="21"/>
  <c r="R134" i="21"/>
  <c r="R129" i="21"/>
  <c r="R142" i="21"/>
  <c r="R143" i="21"/>
  <c r="R144" i="21"/>
  <c r="R145" i="21"/>
  <c r="R146" i="21"/>
  <c r="R141" i="21"/>
  <c r="R148" i="21"/>
  <c r="R149" i="21"/>
  <c r="R150" i="21"/>
  <c r="R147" i="21"/>
  <c r="R152" i="21"/>
  <c r="R153" i="21"/>
  <c r="R154" i="21"/>
  <c r="R151" i="21"/>
  <c r="R128" i="21" s="1"/>
  <c r="S136" i="21"/>
  <c r="S137" i="21"/>
  <c r="S138" i="21"/>
  <c r="S139" i="21"/>
  <c r="S140" i="21"/>
  <c r="S135" i="21"/>
  <c r="S71" i="21"/>
  <c r="S70" i="21"/>
  <c r="K71" i="21"/>
  <c r="K70" i="21"/>
  <c r="L71" i="21"/>
  <c r="L70" i="21"/>
  <c r="M71" i="21"/>
  <c r="M70" i="21"/>
  <c r="N71" i="21"/>
  <c r="N70" i="21"/>
  <c r="O71" i="21"/>
  <c r="O70" i="21"/>
  <c r="P71" i="21"/>
  <c r="P70" i="21"/>
  <c r="Q71" i="21"/>
  <c r="Q70" i="21"/>
  <c r="R71" i="21"/>
  <c r="R70" i="21"/>
  <c r="K126" i="21"/>
  <c r="K125" i="21"/>
  <c r="L126" i="21"/>
  <c r="L125" i="21"/>
  <c r="M126" i="21"/>
  <c r="M125" i="21"/>
  <c r="N126" i="21"/>
  <c r="N125" i="21"/>
  <c r="O126" i="21"/>
  <c r="O125" i="21"/>
  <c r="P126" i="21"/>
  <c r="P125" i="21"/>
  <c r="Q126" i="21"/>
  <c r="Q125" i="21"/>
  <c r="R126" i="21"/>
  <c r="R125" i="21"/>
  <c r="K119" i="21"/>
  <c r="K118" i="21"/>
  <c r="L119" i="21"/>
  <c r="L118" i="21"/>
  <c r="M119" i="21"/>
  <c r="M118" i="21"/>
  <c r="N119" i="21"/>
  <c r="N118" i="21"/>
  <c r="O119" i="21"/>
  <c r="O118" i="21"/>
  <c r="P119" i="21"/>
  <c r="P118" i="21"/>
  <c r="Q119" i="21"/>
  <c r="Q118" i="21"/>
  <c r="R119" i="21"/>
  <c r="R118" i="21"/>
  <c r="S119" i="21"/>
  <c r="S118" i="21"/>
  <c r="K110" i="21"/>
  <c r="K111" i="21"/>
  <c r="K112" i="21"/>
  <c r="K116" i="21"/>
  <c r="K117" i="21"/>
  <c r="K109" i="21"/>
  <c r="L110" i="21"/>
  <c r="L111" i="21"/>
  <c r="L112" i="21"/>
  <c r="L116" i="21"/>
  <c r="L117" i="21"/>
  <c r="L109" i="21"/>
  <c r="M110" i="21"/>
  <c r="M111" i="21"/>
  <c r="M112" i="21"/>
  <c r="M116" i="21"/>
  <c r="M117" i="21"/>
  <c r="M109" i="21"/>
  <c r="N110" i="21"/>
  <c r="N111" i="21"/>
  <c r="N112" i="21"/>
  <c r="N116" i="21"/>
  <c r="N117" i="21"/>
  <c r="N109" i="21"/>
  <c r="O110" i="21"/>
  <c r="O111" i="21"/>
  <c r="O112" i="21"/>
  <c r="O116" i="21"/>
  <c r="O117" i="21"/>
  <c r="O109" i="21"/>
  <c r="P110" i="21"/>
  <c r="P111" i="21"/>
  <c r="P112" i="21"/>
  <c r="P116" i="21"/>
  <c r="P117" i="21"/>
  <c r="P109" i="21"/>
  <c r="Q110" i="21"/>
  <c r="Q111" i="21"/>
  <c r="Q112" i="21"/>
  <c r="Q116" i="21"/>
  <c r="Q117" i="21"/>
  <c r="Q109" i="21"/>
  <c r="R110" i="21"/>
  <c r="R111" i="21"/>
  <c r="R112" i="21"/>
  <c r="R116" i="21"/>
  <c r="R117" i="21"/>
  <c r="R109" i="21"/>
  <c r="L86" i="21"/>
  <c r="L87" i="21"/>
  <c r="L88" i="21"/>
  <c r="L89" i="21"/>
  <c r="L90" i="21"/>
  <c r="L96" i="21"/>
  <c r="L85" i="21"/>
  <c r="M86" i="21"/>
  <c r="M87" i="21"/>
  <c r="M88" i="21"/>
  <c r="M89" i="21"/>
  <c r="M90" i="21"/>
  <c r="M96" i="21"/>
  <c r="M85" i="21"/>
  <c r="N86" i="21"/>
  <c r="N87" i="21"/>
  <c r="N88" i="21"/>
  <c r="N89" i="21"/>
  <c r="N90" i="21"/>
  <c r="N96" i="21"/>
  <c r="N85" i="21"/>
  <c r="O86" i="21"/>
  <c r="O87" i="21"/>
  <c r="O88" i="21"/>
  <c r="O89" i="21"/>
  <c r="O90" i="21"/>
  <c r="O96" i="21"/>
  <c r="O85" i="21"/>
  <c r="P86" i="21"/>
  <c r="P87" i="21"/>
  <c r="P88" i="21"/>
  <c r="P89" i="21"/>
  <c r="P90" i="21"/>
  <c r="P96" i="21"/>
  <c r="P85" i="21"/>
  <c r="Q86" i="21"/>
  <c r="Q87" i="21"/>
  <c r="Q88" i="21"/>
  <c r="Q89" i="21"/>
  <c r="Q90" i="21"/>
  <c r="Q96" i="21"/>
  <c r="Q85" i="21"/>
  <c r="R86" i="21"/>
  <c r="R87" i="21"/>
  <c r="R88" i="21"/>
  <c r="R89" i="21"/>
  <c r="R90" i="21"/>
  <c r="R96" i="21"/>
  <c r="R85" i="21"/>
  <c r="K86" i="21"/>
  <c r="K87" i="21"/>
  <c r="K88" i="21"/>
  <c r="K89" i="21"/>
  <c r="K90" i="21"/>
  <c r="K96" i="21"/>
  <c r="K85" i="21"/>
  <c r="K130" i="21"/>
  <c r="K131" i="21"/>
  <c r="K132" i="21"/>
  <c r="K133" i="21"/>
  <c r="K134" i="21"/>
  <c r="K129" i="21"/>
  <c r="K136" i="21"/>
  <c r="K137" i="21"/>
  <c r="K138" i="21"/>
  <c r="K139" i="21"/>
  <c r="K140" i="21"/>
  <c r="K135" i="21"/>
  <c r="K142" i="21"/>
  <c r="K143" i="21"/>
  <c r="K144" i="21"/>
  <c r="K145" i="21"/>
  <c r="K146" i="21"/>
  <c r="K141" i="21"/>
  <c r="K148" i="21"/>
  <c r="K149" i="21"/>
  <c r="K150" i="21"/>
  <c r="K147" i="21"/>
  <c r="K152" i="21"/>
  <c r="K153" i="21"/>
  <c r="K154" i="21"/>
  <c r="K151" i="21"/>
  <c r="K128" i="21" s="1"/>
  <c r="M130" i="21"/>
  <c r="M131" i="21"/>
  <c r="M132" i="21"/>
  <c r="M133" i="21"/>
  <c r="M134" i="21"/>
  <c r="M129" i="21"/>
  <c r="M142" i="21"/>
  <c r="M143" i="21"/>
  <c r="M144" i="21"/>
  <c r="M145" i="21"/>
  <c r="M146" i="21"/>
  <c r="M141" i="21"/>
  <c r="M148" i="21"/>
  <c r="M149" i="21"/>
  <c r="M150" i="21"/>
  <c r="M147" i="21"/>
  <c r="M152" i="21"/>
  <c r="M153" i="21"/>
  <c r="M154" i="21"/>
  <c r="M151" i="21"/>
  <c r="M128" i="21"/>
  <c r="O130" i="21"/>
  <c r="O131" i="21"/>
  <c r="O132" i="21"/>
  <c r="O133" i="21"/>
  <c r="O134" i="21"/>
  <c r="O129" i="21"/>
  <c r="O142" i="21"/>
  <c r="O143" i="21"/>
  <c r="O144" i="21"/>
  <c r="O145" i="21"/>
  <c r="O146" i="21"/>
  <c r="O141" i="21"/>
  <c r="O148" i="21"/>
  <c r="O149" i="21"/>
  <c r="O150" i="21"/>
  <c r="O147" i="21"/>
  <c r="O152" i="21"/>
  <c r="O154" i="21"/>
  <c r="Q130" i="21"/>
  <c r="Q131" i="21"/>
  <c r="Q132" i="21"/>
  <c r="Q133" i="21"/>
  <c r="Q134" i="21"/>
  <c r="Q129" i="21"/>
  <c r="Q142" i="21"/>
  <c r="Q143" i="21"/>
  <c r="Q144" i="21"/>
  <c r="Q145" i="21"/>
  <c r="Q146" i="21"/>
  <c r="Q141" i="21"/>
  <c r="Q148" i="21"/>
  <c r="Q149" i="21"/>
  <c r="Q150" i="21"/>
  <c r="Q147" i="21"/>
  <c r="Q152" i="21"/>
  <c r="Q153" i="21"/>
  <c r="Q154" i="21"/>
  <c r="Q151" i="21"/>
  <c r="Q128" i="21" s="1"/>
  <c r="L152" i="21"/>
  <c r="L153" i="21"/>
  <c r="L151" i="21" s="1"/>
  <c r="L128" i="21" s="1"/>
  <c r="L154" i="21"/>
  <c r="L148" i="21"/>
  <c r="L149" i="21"/>
  <c r="L150" i="21"/>
  <c r="L147" i="21"/>
  <c r="L142" i="21"/>
  <c r="L143" i="21"/>
  <c r="L144" i="21"/>
  <c r="L145" i="21"/>
  <c r="L146" i="21"/>
  <c r="L141" i="21"/>
  <c r="L130" i="21"/>
  <c r="L131" i="21"/>
  <c r="L132" i="21"/>
  <c r="L133" i="21"/>
  <c r="L134" i="21"/>
  <c r="L129" i="21"/>
  <c r="K121" i="21"/>
  <c r="K122" i="21"/>
  <c r="K123" i="21"/>
  <c r="K124" i="21"/>
  <c r="K120" i="21"/>
  <c r="L121" i="21"/>
  <c r="L122" i="21"/>
  <c r="L123" i="21"/>
  <c r="L124" i="21"/>
  <c r="L120" i="21"/>
  <c r="M121" i="21"/>
  <c r="M122" i="21"/>
  <c r="M123" i="21"/>
  <c r="M124" i="21"/>
  <c r="M120" i="21"/>
  <c r="N121" i="21"/>
  <c r="N122" i="21"/>
  <c r="N123" i="21"/>
  <c r="N124" i="21"/>
  <c r="N120" i="21"/>
  <c r="O121" i="21"/>
  <c r="O122" i="21"/>
  <c r="O123" i="21"/>
  <c r="O124" i="21"/>
  <c r="O120" i="21"/>
  <c r="P121" i="21"/>
  <c r="P122" i="21"/>
  <c r="P123" i="21"/>
  <c r="P124" i="21"/>
  <c r="P120" i="21"/>
  <c r="Q121" i="21"/>
  <c r="Q122" i="21"/>
  <c r="Q123" i="21"/>
  <c r="Q124" i="21"/>
  <c r="Q120" i="21"/>
  <c r="R121" i="21"/>
  <c r="R122" i="21"/>
  <c r="R123" i="21"/>
  <c r="R124" i="21"/>
  <c r="R120" i="21"/>
  <c r="K103" i="21"/>
  <c r="K104" i="21"/>
  <c r="K105" i="21"/>
  <c r="K106" i="21"/>
  <c r="K107" i="21"/>
  <c r="K108" i="21"/>
  <c r="K102" i="21"/>
  <c r="L103" i="21"/>
  <c r="L104" i="21"/>
  <c r="L105" i="21"/>
  <c r="L106" i="21"/>
  <c r="L107" i="21"/>
  <c r="L108" i="21"/>
  <c r="L102" i="21"/>
  <c r="M103" i="21"/>
  <c r="M104" i="21"/>
  <c r="M105" i="21"/>
  <c r="M106" i="21"/>
  <c r="M107" i="21"/>
  <c r="M108" i="21"/>
  <c r="M102" i="21"/>
  <c r="N103" i="21"/>
  <c r="N104" i="21"/>
  <c r="N105" i="21"/>
  <c r="N106" i="21"/>
  <c r="N107" i="21"/>
  <c r="N108" i="21"/>
  <c r="N102" i="21"/>
  <c r="O103" i="21"/>
  <c r="O104" i="21"/>
  <c r="O105" i="21"/>
  <c r="O106" i="21"/>
  <c r="O107" i="21"/>
  <c r="O108" i="21"/>
  <c r="O102" i="21"/>
  <c r="P103" i="21"/>
  <c r="P104" i="21"/>
  <c r="P105" i="21"/>
  <c r="P106" i="21"/>
  <c r="P107" i="21"/>
  <c r="P108" i="21"/>
  <c r="P102" i="21"/>
  <c r="Q103" i="21"/>
  <c r="Q104" i="21"/>
  <c r="Q105" i="21"/>
  <c r="Q106" i="21"/>
  <c r="Q107" i="21"/>
  <c r="Q108" i="21"/>
  <c r="Q102" i="21"/>
  <c r="R103" i="21"/>
  <c r="R104" i="21"/>
  <c r="R105" i="21"/>
  <c r="R106" i="21"/>
  <c r="R107" i="21"/>
  <c r="R108" i="21"/>
  <c r="R102" i="21"/>
  <c r="K74" i="21"/>
  <c r="K75" i="21"/>
  <c r="K76" i="21"/>
  <c r="K77" i="21"/>
  <c r="K78" i="21"/>
  <c r="K79" i="21"/>
  <c r="K73" i="21"/>
  <c r="K81" i="21"/>
  <c r="K82" i="21"/>
  <c r="K83" i="21"/>
  <c r="K80" i="21"/>
  <c r="K72" i="21"/>
  <c r="L74" i="21"/>
  <c r="L75" i="21"/>
  <c r="L76" i="21"/>
  <c r="L77" i="21"/>
  <c r="L78" i="21"/>
  <c r="L79" i="21"/>
  <c r="L73" i="21"/>
  <c r="L81" i="21"/>
  <c r="L82" i="21"/>
  <c r="L83" i="21"/>
  <c r="L80" i="21"/>
  <c r="L72" i="21"/>
  <c r="M74" i="21"/>
  <c r="M75" i="21"/>
  <c r="M76" i="21"/>
  <c r="M77" i="21"/>
  <c r="M78" i="21"/>
  <c r="M79" i="21"/>
  <c r="M73" i="21"/>
  <c r="M81" i="21"/>
  <c r="M82" i="21"/>
  <c r="M83" i="21"/>
  <c r="M80" i="21"/>
  <c r="M72" i="21"/>
  <c r="N74" i="21"/>
  <c r="N75" i="21"/>
  <c r="N76" i="21"/>
  <c r="N77" i="21"/>
  <c r="N78" i="21"/>
  <c r="N79" i="21"/>
  <c r="N73" i="21"/>
  <c r="N81" i="21"/>
  <c r="N82" i="21"/>
  <c r="N83" i="21"/>
  <c r="N80" i="21"/>
  <c r="N72" i="21"/>
  <c r="O74" i="21"/>
  <c r="O75" i="21"/>
  <c r="O76" i="21"/>
  <c r="O77" i="21"/>
  <c r="O78" i="21"/>
  <c r="O79" i="21"/>
  <c r="O73" i="21"/>
  <c r="O81" i="21"/>
  <c r="O82" i="21"/>
  <c r="O83" i="21"/>
  <c r="O80" i="21"/>
  <c r="O72" i="21"/>
  <c r="P74" i="21"/>
  <c r="P75" i="21"/>
  <c r="P76" i="21"/>
  <c r="P77" i="21"/>
  <c r="P78" i="21"/>
  <c r="P79" i="21"/>
  <c r="P73" i="21"/>
  <c r="P81" i="21"/>
  <c r="P82" i="21"/>
  <c r="P83" i="21"/>
  <c r="P80" i="21"/>
  <c r="P72" i="21"/>
  <c r="Q74" i="21"/>
  <c r="Q75" i="21"/>
  <c r="Q76" i="21"/>
  <c r="Q77" i="21"/>
  <c r="Q78" i="21"/>
  <c r="Q79" i="21"/>
  <c r="Q73" i="21"/>
  <c r="Q81" i="21"/>
  <c r="Q82" i="21"/>
  <c r="Q83" i="21"/>
  <c r="Q80" i="21"/>
  <c r="Q72" i="21"/>
  <c r="R74" i="21"/>
  <c r="R75" i="21"/>
  <c r="R76" i="21"/>
  <c r="R77" i="21"/>
  <c r="R78" i="21"/>
  <c r="R79" i="21"/>
  <c r="R73" i="21"/>
  <c r="R81" i="21"/>
  <c r="R82" i="21"/>
  <c r="R83" i="21"/>
  <c r="R80" i="21"/>
  <c r="R72" i="21"/>
  <c r="K68" i="21"/>
  <c r="K69" i="21"/>
  <c r="K67" i="21"/>
  <c r="L68" i="21"/>
  <c r="L69" i="21"/>
  <c r="L67" i="21"/>
  <c r="M68" i="21"/>
  <c r="M69" i="21"/>
  <c r="M67" i="21"/>
  <c r="N68" i="21"/>
  <c r="N69" i="21"/>
  <c r="N67" i="21"/>
  <c r="O68" i="21"/>
  <c r="O69" i="21"/>
  <c r="O67" i="21"/>
  <c r="P68" i="21"/>
  <c r="P69" i="21"/>
  <c r="P67" i="21"/>
  <c r="Q68" i="21"/>
  <c r="Q69" i="21"/>
  <c r="Q67" i="21"/>
  <c r="R68" i="21"/>
  <c r="R69" i="21"/>
  <c r="R67" i="21"/>
  <c r="K65" i="21"/>
  <c r="K66" i="21"/>
  <c r="K64" i="21"/>
  <c r="L65" i="21"/>
  <c r="L66" i="21"/>
  <c r="L64" i="21"/>
  <c r="M65" i="21"/>
  <c r="M66" i="21"/>
  <c r="M64" i="21"/>
  <c r="N65" i="21"/>
  <c r="N66" i="21"/>
  <c r="N64" i="21"/>
  <c r="O65" i="21"/>
  <c r="O66" i="21"/>
  <c r="O64" i="21"/>
  <c r="P65" i="21"/>
  <c r="P66" i="21"/>
  <c r="P64" i="21"/>
  <c r="Q65" i="21"/>
  <c r="Q66" i="21"/>
  <c r="Q64" i="21"/>
  <c r="R65" i="21"/>
  <c r="R66" i="21"/>
  <c r="R64" i="21"/>
  <c r="K58" i="21"/>
  <c r="K59" i="21"/>
  <c r="K60" i="21"/>
  <c r="K61" i="21"/>
  <c r="K62" i="21"/>
  <c r="K63" i="21"/>
  <c r="K57" i="21"/>
  <c r="L58" i="21"/>
  <c r="L59" i="21"/>
  <c r="L60" i="21"/>
  <c r="L61" i="21"/>
  <c r="L62" i="21"/>
  <c r="L63" i="21"/>
  <c r="L57" i="21"/>
  <c r="M58" i="21"/>
  <c r="M59" i="21"/>
  <c r="M60" i="21"/>
  <c r="M61" i="21"/>
  <c r="M62" i="21"/>
  <c r="M63" i="21"/>
  <c r="M57" i="21"/>
  <c r="N58" i="21"/>
  <c r="N59" i="21"/>
  <c r="N60" i="21"/>
  <c r="N61" i="21"/>
  <c r="N62" i="21"/>
  <c r="N63" i="21"/>
  <c r="N57" i="21"/>
  <c r="O58" i="21"/>
  <c r="O59" i="21"/>
  <c r="O60" i="21"/>
  <c r="O61" i="21"/>
  <c r="O62" i="21"/>
  <c r="O63" i="21"/>
  <c r="O57" i="21"/>
  <c r="P58" i="21"/>
  <c r="P59" i="21"/>
  <c r="P60" i="21"/>
  <c r="P61" i="21"/>
  <c r="P62" i="21"/>
  <c r="P63" i="21"/>
  <c r="P57" i="21"/>
  <c r="Q58" i="21"/>
  <c r="Q59" i="21"/>
  <c r="Q60" i="21"/>
  <c r="Q61" i="21"/>
  <c r="Q62" i="21"/>
  <c r="Q63" i="21"/>
  <c r="Q57" i="21"/>
  <c r="R58" i="21"/>
  <c r="R59" i="21"/>
  <c r="R60" i="21"/>
  <c r="R61" i="21"/>
  <c r="R62" i="21"/>
  <c r="R63" i="21"/>
  <c r="R57" i="21"/>
  <c r="K54" i="21"/>
  <c r="K55" i="21"/>
  <c r="K53" i="21"/>
  <c r="L54" i="21"/>
  <c r="L55" i="21"/>
  <c r="L53" i="21"/>
  <c r="M54" i="21"/>
  <c r="M55" i="21"/>
  <c r="M53" i="21"/>
  <c r="N54" i="21"/>
  <c r="N55" i="21"/>
  <c r="N53" i="21"/>
  <c r="O54" i="21"/>
  <c r="O55" i="21"/>
  <c r="O53" i="21"/>
  <c r="P54" i="21"/>
  <c r="P55" i="21"/>
  <c r="P53" i="21"/>
  <c r="Q54" i="21"/>
  <c r="Q55" i="21"/>
  <c r="Q53" i="21"/>
  <c r="R54" i="21"/>
  <c r="R55" i="21"/>
  <c r="R53" i="21"/>
  <c r="K48" i="21"/>
  <c r="K49" i="21"/>
  <c r="K50" i="21"/>
  <c r="K51" i="21"/>
  <c r="K47" i="21"/>
  <c r="L48" i="21"/>
  <c r="L49" i="21"/>
  <c r="L50" i="21"/>
  <c r="L51" i="21"/>
  <c r="L47" i="21"/>
  <c r="M48" i="21"/>
  <c r="M49" i="21"/>
  <c r="M50" i="21"/>
  <c r="M51" i="21"/>
  <c r="M47" i="21"/>
  <c r="N48" i="21"/>
  <c r="N49" i="21"/>
  <c r="N50" i="21"/>
  <c r="N51" i="21"/>
  <c r="N47" i="21"/>
  <c r="O48" i="21"/>
  <c r="O49" i="21"/>
  <c r="O50" i="21"/>
  <c r="O51" i="21"/>
  <c r="O47" i="21"/>
  <c r="P48" i="21"/>
  <c r="P49" i="21"/>
  <c r="P50" i="21"/>
  <c r="P51" i="21"/>
  <c r="P47" i="21"/>
  <c r="Q48" i="21"/>
  <c r="Q49" i="21"/>
  <c r="Q50" i="21"/>
  <c r="Q51" i="21"/>
  <c r="Q47" i="21"/>
  <c r="R48" i="21"/>
  <c r="R49" i="21"/>
  <c r="R50" i="21"/>
  <c r="R51" i="21"/>
  <c r="R47" i="21"/>
  <c r="K36" i="21"/>
  <c r="K37" i="21"/>
  <c r="K38" i="21"/>
  <c r="K35" i="21"/>
  <c r="K40" i="21"/>
  <c r="K41" i="21"/>
  <c r="K39" i="21"/>
  <c r="K43" i="21"/>
  <c r="K44" i="21"/>
  <c r="K42" i="21"/>
  <c r="K34" i="21"/>
  <c r="L36" i="21"/>
  <c r="L37" i="21"/>
  <c r="L38" i="21"/>
  <c r="L35" i="21"/>
  <c r="M36" i="21"/>
  <c r="M37" i="21"/>
  <c r="M38" i="21"/>
  <c r="M35" i="21"/>
  <c r="M40" i="21"/>
  <c r="M41" i="21"/>
  <c r="M39" i="21"/>
  <c r="M43" i="21"/>
  <c r="M44" i="21"/>
  <c r="M42" i="21"/>
  <c r="M34" i="21"/>
  <c r="N36" i="21"/>
  <c r="N37" i="21"/>
  <c r="N38" i="21"/>
  <c r="N35" i="21"/>
  <c r="O36" i="21"/>
  <c r="O37" i="21"/>
  <c r="O38" i="21"/>
  <c r="O35" i="21"/>
  <c r="O40" i="21"/>
  <c r="O41" i="21"/>
  <c r="O39" i="21"/>
  <c r="O43" i="21"/>
  <c r="O44" i="21"/>
  <c r="O42" i="21"/>
  <c r="O34" i="21"/>
  <c r="P36" i="21"/>
  <c r="P37" i="21"/>
  <c r="P38" i="21"/>
  <c r="P35" i="21"/>
  <c r="Q36" i="21"/>
  <c r="Q37" i="21"/>
  <c r="Q38" i="21"/>
  <c r="Q35" i="21"/>
  <c r="Q40" i="21"/>
  <c r="Q41" i="21"/>
  <c r="Q39" i="21"/>
  <c r="Q43" i="21"/>
  <c r="Q44" i="21"/>
  <c r="Q42" i="21"/>
  <c r="Q34" i="21"/>
  <c r="R36" i="21"/>
  <c r="R37" i="21"/>
  <c r="R38" i="21"/>
  <c r="R35" i="21"/>
  <c r="L40" i="21"/>
  <c r="L41" i="21"/>
  <c r="L39" i="21"/>
  <c r="L43" i="21"/>
  <c r="L44" i="21"/>
  <c r="L42" i="21"/>
  <c r="L34" i="21"/>
  <c r="N40" i="21"/>
  <c r="N41" i="21"/>
  <c r="N39" i="21"/>
  <c r="N43" i="21"/>
  <c r="N44" i="21"/>
  <c r="N42" i="21"/>
  <c r="N34" i="21"/>
  <c r="P40" i="21"/>
  <c r="P41" i="21"/>
  <c r="P39" i="21"/>
  <c r="P43" i="21"/>
  <c r="P44" i="21"/>
  <c r="P42" i="21"/>
  <c r="P34" i="21"/>
  <c r="R40" i="21"/>
  <c r="R41" i="21"/>
  <c r="R39" i="21"/>
  <c r="R43" i="21"/>
  <c r="R44" i="21"/>
  <c r="R42" i="21"/>
  <c r="R34" i="21"/>
  <c r="K31" i="21"/>
  <c r="K32" i="21"/>
  <c r="K30" i="21"/>
  <c r="K29" i="21"/>
  <c r="L31" i="21"/>
  <c r="L32" i="21"/>
  <c r="L30" i="21"/>
  <c r="L29" i="21"/>
  <c r="M31" i="21"/>
  <c r="M32" i="21"/>
  <c r="M30" i="21"/>
  <c r="M29" i="21"/>
  <c r="N31" i="21"/>
  <c r="N32" i="21"/>
  <c r="N30" i="21"/>
  <c r="N29" i="21"/>
  <c r="O31" i="21"/>
  <c r="O32" i="21"/>
  <c r="O30" i="21"/>
  <c r="O29" i="21"/>
  <c r="P31" i="21"/>
  <c r="P32" i="21"/>
  <c r="P30" i="21"/>
  <c r="P29" i="21"/>
  <c r="Q31" i="21"/>
  <c r="Q32" i="21"/>
  <c r="Q30" i="21"/>
  <c r="Q29" i="21"/>
  <c r="R31" i="21"/>
  <c r="R32" i="21"/>
  <c r="R30" i="21"/>
  <c r="R29" i="21"/>
  <c r="K9" i="21"/>
  <c r="K10" i="21"/>
  <c r="K11" i="21"/>
  <c r="K8" i="21"/>
  <c r="K13" i="21"/>
  <c r="K14" i="21"/>
  <c r="K15" i="21"/>
  <c r="K12" i="21"/>
  <c r="K17" i="21"/>
  <c r="K18" i="21"/>
  <c r="K19" i="21"/>
  <c r="K20" i="21"/>
  <c r="K16" i="21"/>
  <c r="K22" i="21"/>
  <c r="K23" i="21"/>
  <c r="K21" i="21"/>
  <c r="K7" i="21"/>
  <c r="L9" i="21"/>
  <c r="L10" i="21"/>
  <c r="L11" i="21"/>
  <c r="L8" i="21"/>
  <c r="L13" i="21"/>
  <c r="L14" i="21"/>
  <c r="L15" i="21"/>
  <c r="L12" i="21"/>
  <c r="L17" i="21"/>
  <c r="L18" i="21"/>
  <c r="L19" i="21"/>
  <c r="L20" i="21"/>
  <c r="L16" i="21"/>
  <c r="L22" i="21"/>
  <c r="L23" i="21"/>
  <c r="L21" i="21"/>
  <c r="L7" i="21"/>
  <c r="M9" i="21"/>
  <c r="M10" i="21"/>
  <c r="M11" i="21"/>
  <c r="M8" i="21"/>
  <c r="M13" i="21"/>
  <c r="M14" i="21"/>
  <c r="M15" i="21"/>
  <c r="M12" i="21"/>
  <c r="M17" i="21"/>
  <c r="M18" i="21"/>
  <c r="M19" i="21"/>
  <c r="M20" i="21"/>
  <c r="M16" i="21"/>
  <c r="M22" i="21"/>
  <c r="M23" i="21"/>
  <c r="M21" i="21"/>
  <c r="M7" i="21"/>
  <c r="N9" i="21"/>
  <c r="N10" i="21"/>
  <c r="N11" i="21"/>
  <c r="N8" i="21"/>
  <c r="N13" i="21"/>
  <c r="N14" i="21"/>
  <c r="N15" i="21"/>
  <c r="N12" i="21"/>
  <c r="N17" i="21"/>
  <c r="N18" i="21"/>
  <c r="N19" i="21"/>
  <c r="N20" i="21"/>
  <c r="N16" i="21"/>
  <c r="N22" i="21"/>
  <c r="N23" i="21"/>
  <c r="N21" i="21"/>
  <c r="N7" i="21"/>
  <c r="O9" i="21"/>
  <c r="O10" i="21"/>
  <c r="O11" i="21"/>
  <c r="O8" i="21"/>
  <c r="O13" i="21"/>
  <c r="O14" i="21"/>
  <c r="O15" i="21"/>
  <c r="O12" i="21"/>
  <c r="O17" i="21"/>
  <c r="O18" i="21"/>
  <c r="O19" i="21"/>
  <c r="O20" i="21"/>
  <c r="O16" i="21"/>
  <c r="O22" i="21"/>
  <c r="O23" i="21"/>
  <c r="O21" i="21"/>
  <c r="O7" i="21"/>
  <c r="P9" i="21"/>
  <c r="P10" i="21"/>
  <c r="P11" i="21"/>
  <c r="P8" i="21"/>
  <c r="P13" i="21"/>
  <c r="P14" i="21"/>
  <c r="P15" i="21"/>
  <c r="P12" i="21"/>
  <c r="P17" i="21"/>
  <c r="P18" i="21"/>
  <c r="P19" i="21"/>
  <c r="P20" i="21"/>
  <c r="P16" i="21"/>
  <c r="P22" i="21"/>
  <c r="P23" i="21"/>
  <c r="P21" i="21"/>
  <c r="P7" i="21"/>
  <c r="Q9" i="21"/>
  <c r="Q10" i="21"/>
  <c r="Q11" i="21"/>
  <c r="Q8" i="21"/>
  <c r="Q13" i="21"/>
  <c r="Q14" i="21"/>
  <c r="Q15" i="21"/>
  <c r="Q12" i="21"/>
  <c r="Q17" i="21"/>
  <c r="Q18" i="21"/>
  <c r="Q19" i="21"/>
  <c r="Q20" i="21"/>
  <c r="Q16" i="21"/>
  <c r="Q22" i="21"/>
  <c r="Q23" i="21"/>
  <c r="Q21" i="21"/>
  <c r="Q7" i="21"/>
  <c r="R9" i="21"/>
  <c r="R10" i="21"/>
  <c r="R11" i="21"/>
  <c r="R8" i="21"/>
  <c r="R13" i="21"/>
  <c r="R14" i="21"/>
  <c r="R15" i="21"/>
  <c r="R12" i="21"/>
  <c r="R17" i="21"/>
  <c r="R18" i="21"/>
  <c r="R19" i="21"/>
  <c r="R20" i="21"/>
  <c r="R16" i="21"/>
  <c r="R22" i="21"/>
  <c r="R23" i="21"/>
  <c r="R21" i="21"/>
  <c r="R7" i="21"/>
  <c r="K26" i="21"/>
  <c r="K27" i="21"/>
  <c r="K25" i="21"/>
  <c r="K24" i="21"/>
  <c r="L26" i="21"/>
  <c r="L27" i="21"/>
  <c r="L25" i="21"/>
  <c r="L24" i="21"/>
  <c r="M26" i="21"/>
  <c r="M27" i="21"/>
  <c r="M25" i="21"/>
  <c r="M24" i="21"/>
  <c r="N26" i="21"/>
  <c r="N27" i="21"/>
  <c r="N25" i="21"/>
  <c r="N24" i="21"/>
  <c r="O26" i="21"/>
  <c r="O27" i="21"/>
  <c r="O25" i="21"/>
  <c r="O24" i="21"/>
  <c r="P26" i="21"/>
  <c r="P27" i="21"/>
  <c r="P25" i="21"/>
  <c r="P24" i="21"/>
  <c r="Q26" i="21"/>
  <c r="Q27" i="21"/>
  <c r="Q25" i="21"/>
  <c r="Q24" i="21"/>
  <c r="R26" i="21"/>
  <c r="R27" i="21"/>
  <c r="R25" i="21"/>
  <c r="R24" i="21"/>
  <c r="G7" i="20"/>
  <c r="L13" i="9"/>
  <c r="L15" i="9"/>
  <c r="L16" i="9"/>
  <c r="L17" i="9"/>
  <c r="G8" i="20"/>
  <c r="L20" i="9"/>
  <c r="L21" i="9"/>
  <c r="L22" i="9"/>
  <c r="L23" i="9"/>
  <c r="L24" i="9"/>
  <c r="L25" i="9"/>
  <c r="G9" i="20"/>
  <c r="L28" i="9"/>
  <c r="L29" i="9"/>
  <c r="G10" i="20"/>
  <c r="G6" i="20"/>
  <c r="L33" i="9"/>
  <c r="G12" i="20"/>
  <c r="L35" i="9"/>
  <c r="L36" i="9"/>
  <c r="G13" i="20"/>
  <c r="G11" i="20"/>
  <c r="L40" i="9"/>
  <c r="L41" i="9"/>
  <c r="L42" i="9"/>
  <c r="L43" i="9"/>
  <c r="L44" i="9"/>
  <c r="L45" i="9"/>
  <c r="L46" i="9"/>
  <c r="L47" i="9"/>
  <c r="G15" i="20"/>
  <c r="G16" i="20"/>
  <c r="G14" i="20"/>
  <c r="L53" i="9"/>
  <c r="L54" i="9"/>
  <c r="L55" i="9"/>
  <c r="G18" i="20"/>
  <c r="L58" i="9"/>
  <c r="L59" i="9"/>
  <c r="G19" i="20"/>
  <c r="L61" i="9"/>
  <c r="L62" i="9"/>
  <c r="G20" i="20"/>
  <c r="L64" i="9"/>
  <c r="G21" i="20"/>
  <c r="G17" i="20"/>
  <c r="L68" i="9"/>
  <c r="L69" i="9"/>
  <c r="G23" i="20"/>
  <c r="L72" i="9"/>
  <c r="L73" i="9"/>
  <c r="L74" i="9"/>
  <c r="L75" i="9"/>
  <c r="L76" i="9"/>
  <c r="G24" i="20"/>
  <c r="L78" i="9"/>
  <c r="L80" i="9"/>
  <c r="L81" i="9"/>
  <c r="L82" i="9"/>
  <c r="G25" i="20"/>
  <c r="L84" i="9"/>
  <c r="L85" i="9"/>
  <c r="L86" i="9"/>
  <c r="L87" i="9"/>
  <c r="L88" i="9"/>
  <c r="G26" i="20"/>
  <c r="L90" i="9"/>
  <c r="L91" i="9"/>
  <c r="G27" i="20"/>
  <c r="L93" i="9"/>
  <c r="L94" i="9"/>
  <c r="L95" i="9"/>
  <c r="G28" i="20"/>
  <c r="L97" i="9"/>
  <c r="L98" i="9"/>
  <c r="L99" i="9"/>
  <c r="G29" i="20"/>
  <c r="L102" i="9"/>
  <c r="L103" i="9"/>
  <c r="L104" i="9"/>
  <c r="G30" i="20"/>
  <c r="G22" i="20"/>
  <c r="L107" i="9"/>
  <c r="L108" i="9"/>
  <c r="L109" i="9"/>
  <c r="G32" i="20"/>
  <c r="L111" i="9"/>
  <c r="L112" i="9"/>
  <c r="L113" i="9"/>
  <c r="L114" i="9"/>
  <c r="G33" i="20"/>
  <c r="G31" i="20"/>
  <c r="L117" i="9"/>
  <c r="L118" i="9"/>
  <c r="L119" i="9"/>
  <c r="L120" i="9"/>
  <c r="L121" i="9"/>
  <c r="K123" i="9"/>
  <c r="K122" i="9"/>
  <c r="L122" i="9"/>
  <c r="G35" i="20"/>
  <c r="L129" i="9"/>
  <c r="L130" i="9"/>
  <c r="G36" i="20"/>
  <c r="L132" i="9"/>
  <c r="G37" i="20"/>
  <c r="L134" i="9"/>
  <c r="L135" i="9"/>
  <c r="L136" i="9"/>
  <c r="L137" i="9"/>
  <c r="L138" i="9"/>
  <c r="G38" i="20"/>
  <c r="L140" i="9"/>
  <c r="G39" i="20"/>
  <c r="L142" i="9"/>
  <c r="L143" i="9"/>
  <c r="L144" i="9"/>
  <c r="L145" i="9"/>
  <c r="G40" i="20"/>
  <c r="L147" i="9"/>
  <c r="L148" i="9"/>
  <c r="L149" i="9"/>
  <c r="L150" i="9"/>
  <c r="L151" i="9"/>
  <c r="G41" i="20"/>
  <c r="G34" i="20"/>
  <c r="L154" i="9"/>
  <c r="G43" i="20"/>
  <c r="L156" i="9"/>
  <c r="L157" i="9"/>
  <c r="L158" i="9"/>
  <c r="L159" i="9"/>
  <c r="L160" i="9"/>
  <c r="G44" i="20"/>
  <c r="L165" i="9"/>
  <c r="L163" i="9" s="1"/>
  <c r="L166" i="9"/>
  <c r="G54" i="20"/>
  <c r="G57" i="20"/>
  <c r="G58" i="20"/>
  <c r="G56" i="20"/>
  <c r="G61" i="20"/>
  <c r="G60" i="20"/>
  <c r="L140" i="21"/>
  <c r="L139" i="21"/>
  <c r="L138" i="21"/>
  <c r="L136" i="21"/>
  <c r="S154" i="21"/>
  <c r="S153" i="21"/>
  <c r="S151" i="21" s="1"/>
  <c r="S128" i="21" s="1"/>
  <c r="S152" i="21"/>
  <c r="S150" i="21"/>
  <c r="S149" i="21"/>
  <c r="S148" i="21"/>
  <c r="S146" i="21"/>
  <c r="S145" i="21"/>
  <c r="S144" i="21"/>
  <c r="S143" i="21"/>
  <c r="S142" i="21"/>
  <c r="S134" i="21"/>
  <c r="S133" i="21"/>
  <c r="S132" i="21"/>
  <c r="S131" i="21"/>
  <c r="S130" i="21"/>
  <c r="S126" i="21"/>
  <c r="S124" i="21"/>
  <c r="S123" i="21"/>
  <c r="S122" i="21"/>
  <c r="S121" i="21"/>
  <c r="S117" i="21"/>
  <c r="S116" i="21"/>
  <c r="S112" i="21"/>
  <c r="S111" i="21"/>
  <c r="S110" i="21"/>
  <c r="S108" i="21"/>
  <c r="S107" i="21"/>
  <c r="S106" i="21"/>
  <c r="S105" i="21"/>
  <c r="S104" i="21"/>
  <c r="S96" i="21"/>
  <c r="S90" i="21"/>
  <c r="S89" i="21"/>
  <c r="S88" i="21"/>
  <c r="S87" i="21"/>
  <c r="S83" i="21"/>
  <c r="S82" i="21"/>
  <c r="S79" i="21"/>
  <c r="S78" i="21"/>
  <c r="S77" i="21"/>
  <c r="S76" i="21"/>
  <c r="S75" i="21"/>
  <c r="S69" i="21"/>
  <c r="S66" i="21"/>
  <c r="S63" i="21"/>
  <c r="S62" i="21"/>
  <c r="S61" i="21"/>
  <c r="S60" i="21"/>
  <c r="S59" i="21"/>
  <c r="S55" i="21"/>
  <c r="S51" i="21"/>
  <c r="S50" i="21"/>
  <c r="S49" i="21"/>
  <c r="S48" i="21"/>
  <c r="S44" i="21"/>
  <c r="S41" i="21"/>
  <c r="S38" i="21"/>
  <c r="S37" i="21"/>
  <c r="S36" i="21"/>
  <c r="S32" i="21"/>
  <c r="S26" i="21"/>
  <c r="S23" i="21"/>
  <c r="S20" i="21"/>
  <c r="S19" i="21"/>
  <c r="S18" i="21"/>
  <c r="S17" i="21"/>
  <c r="S14" i="21"/>
  <c r="S13" i="21"/>
  <c r="S11" i="21"/>
  <c r="S10" i="21"/>
  <c r="L137" i="21"/>
  <c r="L135" i="21"/>
  <c r="M154" i="10"/>
  <c r="J154" i="21"/>
  <c r="M153" i="10"/>
  <c r="M151" i="10" s="1"/>
  <c r="J152" i="21"/>
  <c r="M150" i="10"/>
  <c r="J150" i="21"/>
  <c r="M149" i="10"/>
  <c r="J149" i="21"/>
  <c r="M148" i="10"/>
  <c r="J148" i="21"/>
  <c r="M146" i="10"/>
  <c r="J146" i="21"/>
  <c r="M145" i="10"/>
  <c r="J145" i="21"/>
  <c r="M144" i="10"/>
  <c r="J144" i="21"/>
  <c r="M143" i="10"/>
  <c r="J143" i="21"/>
  <c r="M142" i="10"/>
  <c r="M140" i="10"/>
  <c r="J140" i="21"/>
  <c r="M139" i="10"/>
  <c r="J139" i="21"/>
  <c r="M138" i="10"/>
  <c r="J138" i="21"/>
  <c r="M137" i="10"/>
  <c r="J137" i="21"/>
  <c r="M136" i="10"/>
  <c r="M134" i="10"/>
  <c r="J134" i="21"/>
  <c r="M133" i="10"/>
  <c r="J133" i="21"/>
  <c r="M132" i="10"/>
  <c r="J132" i="21"/>
  <c r="M131" i="10"/>
  <c r="J131" i="21"/>
  <c r="M130" i="10"/>
  <c r="J130" i="21"/>
  <c r="M126" i="10"/>
  <c r="J126" i="21"/>
  <c r="J125" i="21"/>
  <c r="N125" i="10"/>
  <c r="M124" i="10"/>
  <c r="J124" i="21"/>
  <c r="M123" i="10"/>
  <c r="J123" i="21"/>
  <c r="M122" i="10"/>
  <c r="M121" i="10"/>
  <c r="J121" i="21"/>
  <c r="M119" i="10"/>
  <c r="J119" i="21"/>
  <c r="J118" i="21"/>
  <c r="M117" i="10"/>
  <c r="J117" i="21"/>
  <c r="M116" i="10"/>
  <c r="J116" i="21"/>
  <c r="L112" i="10"/>
  <c r="M112" i="10"/>
  <c r="M111" i="10"/>
  <c r="J111" i="21"/>
  <c r="M110" i="10"/>
  <c r="J110" i="21"/>
  <c r="M108" i="10"/>
  <c r="J108" i="21"/>
  <c r="M107" i="10"/>
  <c r="J107" i="21"/>
  <c r="M106" i="10"/>
  <c r="J106" i="21"/>
  <c r="M105" i="10"/>
  <c r="M104" i="10"/>
  <c r="J104" i="21"/>
  <c r="M103" i="10"/>
  <c r="J103" i="21"/>
  <c r="L97" i="10"/>
  <c r="L96" i="10"/>
  <c r="M96" i="10"/>
  <c r="J96" i="21"/>
  <c r="L91" i="10"/>
  <c r="L90" i="10"/>
  <c r="M90" i="10"/>
  <c r="J90" i="21"/>
  <c r="M89" i="10"/>
  <c r="J89" i="21"/>
  <c r="M88" i="10"/>
  <c r="J88" i="21"/>
  <c r="M87" i="10"/>
  <c r="J87" i="21"/>
  <c r="M86" i="10"/>
  <c r="J86" i="21"/>
  <c r="M83" i="10"/>
  <c r="J83" i="21"/>
  <c r="M82" i="10"/>
  <c r="J82" i="21"/>
  <c r="M81" i="10"/>
  <c r="M79" i="10"/>
  <c r="J79" i="21"/>
  <c r="M78" i="10"/>
  <c r="J78" i="21"/>
  <c r="M77" i="10"/>
  <c r="J77" i="21"/>
  <c r="M76" i="10"/>
  <c r="J76" i="21"/>
  <c r="M75" i="10"/>
  <c r="J75" i="21"/>
  <c r="M74" i="10"/>
  <c r="J74" i="21"/>
  <c r="M71" i="10"/>
  <c r="N70" i="10"/>
  <c r="M69" i="10"/>
  <c r="J69" i="21"/>
  <c r="M68" i="10"/>
  <c r="M66" i="10"/>
  <c r="M65" i="10"/>
  <c r="J65" i="21"/>
  <c r="M63" i="10"/>
  <c r="J63" i="21"/>
  <c r="M62" i="10"/>
  <c r="J62" i="21"/>
  <c r="M61" i="10"/>
  <c r="J61" i="21"/>
  <c r="M60" i="10"/>
  <c r="J60" i="21"/>
  <c r="M59" i="10"/>
  <c r="J59" i="21"/>
  <c r="M58" i="10"/>
  <c r="M55" i="10"/>
  <c r="J55" i="21"/>
  <c r="M54" i="10"/>
  <c r="M51" i="10"/>
  <c r="J51" i="21"/>
  <c r="M50" i="10"/>
  <c r="J50" i="21"/>
  <c r="M49" i="10"/>
  <c r="J49" i="21"/>
  <c r="M48" i="10"/>
  <c r="J48" i="21"/>
  <c r="M44" i="10"/>
  <c r="J44" i="21"/>
  <c r="M43" i="10"/>
  <c r="N42" i="10"/>
  <c r="M41" i="10"/>
  <c r="J41" i="21"/>
  <c r="M40" i="10"/>
  <c r="M38" i="10"/>
  <c r="J38" i="21"/>
  <c r="M37" i="10"/>
  <c r="J37" i="21"/>
  <c r="M36" i="10"/>
  <c r="J36" i="21"/>
  <c r="M32" i="10"/>
  <c r="J32" i="21"/>
  <c r="M31" i="10"/>
  <c r="J31" i="21"/>
  <c r="M27" i="10"/>
  <c r="M26" i="10"/>
  <c r="J26" i="21"/>
  <c r="M23" i="10"/>
  <c r="J23" i="21"/>
  <c r="M22" i="10"/>
  <c r="M20" i="10"/>
  <c r="J20" i="21"/>
  <c r="M19" i="10"/>
  <c r="J19" i="21"/>
  <c r="M18" i="10"/>
  <c r="J18" i="21"/>
  <c r="M17" i="10"/>
  <c r="M15" i="10"/>
  <c r="J15" i="21"/>
  <c r="M14" i="10"/>
  <c r="J14" i="21"/>
  <c r="M13" i="10"/>
  <c r="M11" i="10"/>
  <c r="J11" i="21" s="1"/>
  <c r="M10" i="10"/>
  <c r="J10" i="21" s="1"/>
  <c r="J9" i="21"/>
  <c r="I57" i="20"/>
  <c r="I58" i="20"/>
  <c r="I54" i="20"/>
  <c r="H14" i="20"/>
  <c r="I14" i="20" s="1"/>
  <c r="K14" i="20" s="1"/>
  <c r="I61" i="20"/>
  <c r="I60" i="20"/>
  <c r="K60" i="20"/>
  <c r="N135" i="10"/>
  <c r="J85" i="21"/>
  <c r="N80" i="10"/>
  <c r="N64" i="10"/>
  <c r="J47" i="21"/>
  <c r="S47" i="21"/>
  <c r="I47" i="21"/>
  <c r="H23" i="20"/>
  <c r="N39" i="10"/>
  <c r="J35" i="21"/>
  <c r="N12" i="10"/>
  <c r="S109" i="21"/>
  <c r="S120" i="21"/>
  <c r="S129" i="21"/>
  <c r="S141" i="21"/>
  <c r="S147" i="21"/>
  <c r="S103" i="21"/>
  <c r="S102" i="21"/>
  <c r="S86" i="21"/>
  <c r="S85" i="21"/>
  <c r="S81" i="21"/>
  <c r="S80" i="21"/>
  <c r="S74" i="21"/>
  <c r="S73" i="21"/>
  <c r="S68" i="21"/>
  <c r="S67" i="21"/>
  <c r="S65" i="21"/>
  <c r="S64" i="21"/>
  <c r="S58" i="21"/>
  <c r="S57" i="21"/>
  <c r="S54" i="21"/>
  <c r="S53" i="21"/>
  <c r="S43" i="21"/>
  <c r="S42" i="21"/>
  <c r="S40" i="21"/>
  <c r="S39" i="21"/>
  <c r="S35" i="21"/>
  <c r="S31" i="21"/>
  <c r="S30" i="21"/>
  <c r="S29" i="21"/>
  <c r="S27" i="21"/>
  <c r="S25" i="21"/>
  <c r="S24" i="21"/>
  <c r="S22" i="21"/>
  <c r="S21" i="21"/>
  <c r="S16" i="21"/>
  <c r="S15" i="21"/>
  <c r="S12" i="21"/>
  <c r="S9" i="21"/>
  <c r="S8" i="21"/>
  <c r="J73" i="21"/>
  <c r="J30" i="21"/>
  <c r="I30" i="21"/>
  <c r="N57" i="10"/>
  <c r="N67" i="10"/>
  <c r="J66" i="21"/>
  <c r="J64" i="21"/>
  <c r="I64" i="21"/>
  <c r="H28" i="20"/>
  <c r="J43" i="21"/>
  <c r="J42" i="21"/>
  <c r="J58" i="21"/>
  <c r="J57" i="21"/>
  <c r="J68" i="21"/>
  <c r="J67" i="21"/>
  <c r="N35" i="10"/>
  <c r="N53" i="10"/>
  <c r="J81" i="21"/>
  <c r="J80" i="21"/>
  <c r="N72" i="10"/>
  <c r="J40" i="21"/>
  <c r="J39" i="21"/>
  <c r="J54" i="21"/>
  <c r="J53" i="21"/>
  <c r="J71" i="21"/>
  <c r="J70" i="21"/>
  <c r="J105" i="21"/>
  <c r="J102" i="21"/>
  <c r="N102" i="10"/>
  <c r="N109" i="10"/>
  <c r="S125" i="21"/>
  <c r="J147" i="21"/>
  <c r="J129" i="21"/>
  <c r="N84" i="21"/>
  <c r="R84" i="21"/>
  <c r="K84" i="21"/>
  <c r="O84" i="21"/>
  <c r="L84" i="21"/>
  <c r="P84" i="21"/>
  <c r="M84" i="21"/>
  <c r="Q84" i="21"/>
  <c r="N118" i="10"/>
  <c r="N120" i="10"/>
  <c r="N141" i="10"/>
  <c r="J112" i="21"/>
  <c r="J109" i="21"/>
  <c r="N129" i="10"/>
  <c r="J122" i="21"/>
  <c r="J120" i="21"/>
  <c r="J136" i="21"/>
  <c r="J135" i="21"/>
  <c r="J142" i="21"/>
  <c r="J141" i="21"/>
  <c r="N30" i="10"/>
  <c r="J27" i="21"/>
  <c r="J25" i="21"/>
  <c r="J24" i="21"/>
  <c r="N21" i="10"/>
  <c r="J22" i="21"/>
  <c r="J21" i="21"/>
  <c r="N16" i="10"/>
  <c r="J17" i="21"/>
  <c r="J16" i="21"/>
  <c r="J13" i="21"/>
  <c r="J12" i="21"/>
  <c r="N25" i="10"/>
  <c r="N24" i="10"/>
  <c r="N47" i="10"/>
  <c r="I56" i="20"/>
  <c r="K56" i="20"/>
  <c r="N73" i="10"/>
  <c r="N46" i="10"/>
  <c r="N34" i="10"/>
  <c r="J29" i="21"/>
  <c r="I29" i="21"/>
  <c r="I120" i="21"/>
  <c r="H39" i="20"/>
  <c r="I135" i="21"/>
  <c r="H44" i="20"/>
  <c r="I141" i="21"/>
  <c r="H45" i="20"/>
  <c r="I147" i="21"/>
  <c r="H46" i="20"/>
  <c r="I102" i="21"/>
  <c r="H36" i="20"/>
  <c r="I80" i="21"/>
  <c r="H33" i="20"/>
  <c r="S72" i="21"/>
  <c r="I67" i="21"/>
  <c r="H29" i="20"/>
  <c r="I57" i="21"/>
  <c r="H27" i="20"/>
  <c r="I53" i="21"/>
  <c r="H25" i="20"/>
  <c r="I42" i="21"/>
  <c r="H20" i="20"/>
  <c r="H17" i="20"/>
  <c r="I17" i="20" s="1"/>
  <c r="K17" i="20" s="1"/>
  <c r="S34" i="21"/>
  <c r="I39" i="21"/>
  <c r="I35" i="21"/>
  <c r="I16" i="21"/>
  <c r="H9" i="20"/>
  <c r="I12" i="21"/>
  <c r="H8" i="20"/>
  <c r="I8" i="20"/>
  <c r="S7" i="21"/>
  <c r="I21" i="21"/>
  <c r="H10" i="20"/>
  <c r="M46" i="21"/>
  <c r="N46" i="21"/>
  <c r="R46" i="21"/>
  <c r="S46" i="21"/>
  <c r="K46" i="21"/>
  <c r="O46" i="21"/>
  <c r="L46" i="21"/>
  <c r="P46" i="21"/>
  <c r="I70" i="21"/>
  <c r="H30" i="20"/>
  <c r="Q46" i="21"/>
  <c r="J46" i="21"/>
  <c r="J72" i="21"/>
  <c r="I72" i="21"/>
  <c r="I73" i="21"/>
  <c r="H32" i="20"/>
  <c r="J34" i="21"/>
  <c r="I118" i="21"/>
  <c r="H38" i="20"/>
  <c r="S84" i="21"/>
  <c r="I129" i="21"/>
  <c r="H43" i="20"/>
  <c r="I125" i="21"/>
  <c r="H40" i="20"/>
  <c r="J84" i="21"/>
  <c r="I109" i="21"/>
  <c r="H37" i="20"/>
  <c r="N29" i="10"/>
  <c r="I85" i="21"/>
  <c r="H35" i="20"/>
  <c r="N85" i="10"/>
  <c r="N84" i="10"/>
  <c r="M180" i="9"/>
  <c r="M177" i="9"/>
  <c r="M176" i="9"/>
  <c r="M173" i="9"/>
  <c r="L100" i="9"/>
  <c r="L70" i="9"/>
  <c r="L56" i="9"/>
  <c r="I46" i="20"/>
  <c r="I45" i="20"/>
  <c r="H31" i="20"/>
  <c r="I84" i="21"/>
  <c r="I46" i="21"/>
  <c r="I34" i="21"/>
  <c r="H34" i="20"/>
  <c r="M139" i="9"/>
  <c r="M131" i="9"/>
  <c r="I39" i="20"/>
  <c r="M63" i="9"/>
  <c r="I16" i="20"/>
  <c r="I21" i="20"/>
  <c r="I43" i="20"/>
  <c r="M48" i="9"/>
  <c r="I10" i="20"/>
  <c r="M179" i="9"/>
  <c r="I13" i="20"/>
  <c r="I15" i="20"/>
  <c r="M153" i="9"/>
  <c r="M175" i="9"/>
  <c r="M141" i="9"/>
  <c r="I40" i="20"/>
  <c r="M51" i="9"/>
  <c r="M116" i="9"/>
  <c r="I35" i="20"/>
  <c r="M66" i="9"/>
  <c r="M146" i="9"/>
  <c r="I41" i="20"/>
  <c r="M101" i="9"/>
  <c r="M89" i="9"/>
  <c r="I27" i="20"/>
  <c r="M106" i="9"/>
  <c r="I32" i="20"/>
  <c r="M110" i="9"/>
  <c r="M92" i="9"/>
  <c r="I28" i="20"/>
  <c r="M133" i="9"/>
  <c r="I38" i="20"/>
  <c r="M57" i="9"/>
  <c r="I19" i="20"/>
  <c r="M155" i="9"/>
  <c r="I44" i="20"/>
  <c r="M60" i="9"/>
  <c r="I20" i="20"/>
  <c r="M83" i="9"/>
  <c r="I26" i="20"/>
  <c r="M128" i="9"/>
  <c r="M77" i="9"/>
  <c r="M18" i="9"/>
  <c r="I9" i="20"/>
  <c r="M71" i="9"/>
  <c r="I24" i="20"/>
  <c r="M96" i="9"/>
  <c r="I37" i="20"/>
  <c r="M34" i="9"/>
  <c r="M26" i="9"/>
  <c r="M31" i="9"/>
  <c r="I30" i="20"/>
  <c r="M8" i="9"/>
  <c r="M7" i="9"/>
  <c r="M105" i="9"/>
  <c r="M12" i="9"/>
  <c r="M38" i="9"/>
  <c r="M50" i="9"/>
  <c r="M65" i="9"/>
  <c r="M115" i="9"/>
  <c r="I18" i="20"/>
  <c r="M37" i="9"/>
  <c r="M30" i="9"/>
  <c r="I29" i="20"/>
  <c r="I25" i="20"/>
  <c r="I33" i="20"/>
  <c r="I31" i="20"/>
  <c r="K31" i="20"/>
  <c r="I36" i="20"/>
  <c r="I34" i="20"/>
  <c r="K34" i="20"/>
  <c r="I23" i="20"/>
  <c r="H22" i="20"/>
  <c r="I22" i="20"/>
  <c r="K22" i="20"/>
  <c r="I24" i="21"/>
  <c r="I25" i="21"/>
  <c r="H12" i="20"/>
  <c r="I12" i="20"/>
  <c r="H11" i="20"/>
  <c r="I11" i="20"/>
  <c r="K11" i="20"/>
  <c r="G53" i="20"/>
  <c r="I53" i="20"/>
  <c r="I52" i="20"/>
  <c r="K52" i="20"/>
  <c r="L171" i="9"/>
  <c r="M171" i="9"/>
  <c r="M182" i="9"/>
  <c r="G52" i="20"/>
  <c r="G63" i="20"/>
  <c r="M172" i="9"/>
  <c r="I63" i="20"/>
  <c r="N147" i="10"/>
  <c r="G47" i="20" l="1"/>
  <c r="G42" i="20" s="1"/>
  <c r="G48" i="20" s="1"/>
  <c r="G65" i="20" s="1"/>
  <c r="M163" i="9"/>
  <c r="L152" i="9"/>
  <c r="M128" i="19"/>
  <c r="N151" i="19"/>
  <c r="M155" i="18"/>
  <c r="N128" i="18"/>
  <c r="N151" i="18"/>
  <c r="M128" i="17"/>
  <c r="N151" i="17"/>
  <c r="M155" i="16"/>
  <c r="M128" i="15"/>
  <c r="N151" i="15"/>
  <c r="O153" i="21"/>
  <c r="O151" i="21" s="1"/>
  <c r="O128" i="21" s="1"/>
  <c r="M128" i="14"/>
  <c r="N151" i="14"/>
  <c r="M128" i="13"/>
  <c r="N128" i="12"/>
  <c r="M155" i="12"/>
  <c r="N151" i="12"/>
  <c r="M155" i="11"/>
  <c r="N151" i="10"/>
  <c r="M128" i="10"/>
  <c r="N128" i="10" s="1"/>
  <c r="J153" i="21"/>
  <c r="J151" i="21" s="1"/>
  <c r="M8" i="10"/>
  <c r="M7" i="10" s="1"/>
  <c r="J8" i="21"/>
  <c r="M152" i="9" l="1"/>
  <c r="L167" i="9"/>
  <c r="L184" i="9" s="1"/>
  <c r="M184" i="9" s="1"/>
  <c r="N128" i="19"/>
  <c r="M155" i="19"/>
  <c r="N128" i="17"/>
  <c r="M155" i="17"/>
  <c r="N128" i="15"/>
  <c r="M155" i="15"/>
  <c r="N128" i="14"/>
  <c r="M155" i="14"/>
  <c r="M155" i="13"/>
  <c r="N128" i="13"/>
  <c r="I151" i="21"/>
  <c r="H47" i="20" s="1"/>
  <c r="J128" i="21"/>
  <c r="I128" i="21" s="1"/>
  <c r="N8" i="10"/>
  <c r="I8" i="21"/>
  <c r="H7" i="20" s="1"/>
  <c r="J7" i="21"/>
  <c r="I7" i="21" s="1"/>
  <c r="M155" i="10"/>
  <c r="N7" i="10"/>
  <c r="I155" i="21" l="1"/>
  <c r="H42" i="20"/>
  <c r="I42" i="20" s="1"/>
  <c r="K42" i="20" s="1"/>
  <c r="I47" i="20"/>
  <c r="H6" i="20"/>
  <c r="I7" i="20"/>
  <c r="I6" i="20" l="1"/>
  <c r="H48" i="20"/>
  <c r="H65" i="20" s="1"/>
  <c r="I48" i="20" l="1"/>
  <c r="I65" i="20" s="1"/>
  <c r="K6" i="20"/>
</calcChain>
</file>

<file path=xl/sharedStrings.xml><?xml version="1.0" encoding="utf-8"?>
<sst xmlns="http://schemas.openxmlformats.org/spreadsheetml/2006/main" count="7563" uniqueCount="489">
  <si>
    <t>Penilaian</t>
  </si>
  <si>
    <t>Bobot</t>
  </si>
  <si>
    <t>Penjelasan</t>
  </si>
  <si>
    <t>A.</t>
  </si>
  <si>
    <t>PROSES (60)</t>
  </si>
  <si>
    <t>I.</t>
  </si>
  <si>
    <t>MANAJEMEN PERUBAHAN (5)</t>
  </si>
  <si>
    <t>Tim Reformasi Birokrasi (1)</t>
  </si>
  <si>
    <t>a.</t>
  </si>
  <si>
    <t>b.</t>
  </si>
  <si>
    <t>c.</t>
  </si>
  <si>
    <t>a. Seluruh rencana kerja telah dimonitoring dan di evaluasi, dan hasil evaluasi telah ditindaklanjuti
b. Sebagian besar rencana kerja telah dimonitoring dan di evaluasi, dan hasil evaluasi telah ditindaklanjuti
c. Sebagian kecil rencana kerja telah dimonitoring dan di evaluasi, dan hasil evaluasi telah ditindaklanjuti
d. Seluruh rencana kerja belum dimonitoring dan di evaluasi</t>
  </si>
  <si>
    <t>d.</t>
  </si>
  <si>
    <t>e.</t>
  </si>
  <si>
    <t>Ya/Tidak</t>
  </si>
  <si>
    <t>Pemantauan dan Evaluasi Reformasi Birokrasi (2)</t>
  </si>
  <si>
    <t>f.</t>
  </si>
  <si>
    <t>Perubahan pola pikir dan budaya kinerja (1)</t>
  </si>
  <si>
    <t>Terdapat media komunikasi secara reguler untuk menyosialisasikan tentang reformasi birokrasi yang sedang dan akan dilakukan</t>
  </si>
  <si>
    <t>II.</t>
  </si>
  <si>
    <t>PENATAAN PERATURAN PERUNDANG-UNDANGAN (5)</t>
  </si>
  <si>
    <t>Harmonisasi (2,5)</t>
  </si>
  <si>
    <t>a. Revisi atas peraturan perundang-undangan yang tidak harmonis / tidak sinkron telah selesai dilakukan, atau tidak ditemukan adanya peraturan perundangan-undangan yang tidak harmonis
b. Upaya revisi atas peraturan perundang-undangan yang tidak harmonis / tidak sinkron telah dilakukan, namun belum selesai
c. Belum dilakukan upaya revisi atas peraturan perundang-undangan yang tidak harmonis / tidak sinkron</t>
  </si>
  <si>
    <t>III.</t>
  </si>
  <si>
    <t>PENATAAN DAN PENGUATAN ORGANISASI (6)</t>
  </si>
  <si>
    <t>1.</t>
  </si>
  <si>
    <t>Evaluasi (3)</t>
  </si>
  <si>
    <t xml:space="preserve">Hasil assesment telah direviu oleh unit/bagian organisasi </t>
  </si>
  <si>
    <t>2.</t>
  </si>
  <si>
    <t>Penataan (3)</t>
  </si>
  <si>
    <t>Hasil evaluasi telah ditindaklanjuti dengan mengajukan perubahan organisasi</t>
  </si>
  <si>
    <t>IV.</t>
  </si>
  <si>
    <t>PENATAAN TATALAKSANA (5)</t>
  </si>
  <si>
    <t>Proses bisnis dan prosedur operasional tetap (SOP) kegiatan utama (1,5)</t>
  </si>
  <si>
    <t>Telah memiliki peta proses bisnis yang sesuai dengan tugas dan fungsi</t>
  </si>
  <si>
    <t>a. Seluruh unit organisasi telah memiliki peta proses bisnis yang sesuai dengan tugas dan fungsi
b. Sebagian besar unit organisasi telah memiliki peta proses bisnis yang sesuai dengan tugas dan fungsi
c. Sebagian kecil unit organisasi telah memiliki peta proses bisnis yang sesuai dengan tugas dan fungsi
d. Seluruh unit organisasi belum memiliki peta proses bisnis yang sesuai dengan tugas dan fungsi</t>
  </si>
  <si>
    <t>Peta proses bisnis sudah dijabarkan ke dalam prosedur operasional tetap (SOP)</t>
  </si>
  <si>
    <t>a. Seluruh peta proses bisnis telah dijabarkan dalam SOP
b. Sebagian besar peta proses bisnis telah dijabarkan dalam SOP 
c. Sebagian kecil peta proses bisnis telah dijabarkan dalam SOP 
d. Seluruh peta proses bisnis belum dijabarkan dalam SOP</t>
  </si>
  <si>
    <t>Prosedur operasional tetap (SOP) telah diterapkan</t>
  </si>
  <si>
    <t xml:space="preserve">a. Seluruh unit organisasi telah menerapkan Prosedur operasional tetap (SOP) 
b. Sebagian besar unit organisasi telah menerapkan Prosedur operasional tetap (SOP) 
c. Sebagian kecil unit organisasi telah menerapkan Prosedur operasional tetap (SOP) 
d. Seluruh unit organisasi belum menerapkan Prosedur operasional tetap (SOP) </t>
  </si>
  <si>
    <t>Peta proses bisnis dan Prosedur operasional telah dievaluasi dan disesuaikan dengan perkembangan tuntutan efisiensi, dan efektivitas birokrasi</t>
  </si>
  <si>
    <t>a. Terdapat evaluasi terhadap efisiensi dan efektivitas peta proses bisnis dan SOP secara berkala dan seluruh hasilnya telah ditindaklanjuti
b. Terdapat evaluasi terhadap efisiensi dan efektivitas peta proses bisnis dan SOP secara berkala namun belum seluruh hasilnya ditindaklanjuti
c. Terdapat evaluasi namun belum menganalisis efisiensi dan efektivitas peta proses bisnis dan SOP
d. Belum ada evaluasi terhadap efisiensi dan efektifitas peta proses bisnis dan prosedur operasional</t>
  </si>
  <si>
    <r>
      <t xml:space="preserve">E-Government </t>
    </r>
    <r>
      <rPr>
        <b/>
        <sz val="11"/>
        <rFont val="Calibri"/>
        <family val="2"/>
        <scheme val="minor"/>
      </rPr>
      <t>(2)</t>
    </r>
  </si>
  <si>
    <t>a. Sudah dilakukan implementasi pengembangan e-government secara terintegrasi 
b.  Sudah dilakukan implementasi pengembangan e-government namun belum terintegrasi 
c. Sudah dilakukan pengembangan e-government namun belum dilakukan implementasi
d.Belum ada pengembangan dan implementasi e-government</t>
  </si>
  <si>
    <t>Sudah dilakukan pengembangan e-government untuk meningkatkan kualitas pelayanan kepada masyarakat (misal: website untuk penyediaan informasi kepada masyarakat, sistem pengaduan)</t>
  </si>
  <si>
    <t>a. Sudah dilakukan implementasi pengembangan e-government secara terintegrasi 
b. Sudah dilakukan implementasi pengembangan e-government namun belum terintegrasi 
c. Sudah dilakukan pengembangan e-government namun belum dilakukan implementasi
d. Belum ada pengembangan dan implemetasi e-government</t>
  </si>
  <si>
    <t>Keterbukaan Informasi Publik (1,5)</t>
  </si>
  <si>
    <t>Menerapkan kebijakan keterbukaan informasi publik</t>
  </si>
  <si>
    <t>a. Seluruh informasi publik telah dapat diakses 
b. Sebagian besar informasi publik telah dapat diakses
c. Sebagian kecil informasi publik telah dapat diakses
d. Seluruh informasi publik belum dapat diakses</t>
  </si>
  <si>
    <t>Melakukan monitoring dan evaluasi pelaksanaan kebijakan keterbukaan informasi publik</t>
  </si>
  <si>
    <t>a. Monitoring dan evaluasi pelaksanaan kebijakan keterbukaan informasi publik dilakukan secara berkala
b. Monitoring dan evaluasi pelaksanaan kebijakan keterbukaan informasi publik dilakukan  tidak berkala
c. Belum ada monitoring dan evaluasi pelaksanaan kebijakan keterbukaan informasi publik</t>
  </si>
  <si>
    <t>V.</t>
  </si>
  <si>
    <t>PENATAAN SISTEM MANAJEMEN SDM (15)</t>
  </si>
  <si>
    <t>a. Perhitungan kebutuhan pegawai telah dilakukan sesuai kebutuhan organisasi
b. Perhitungan kebutuhan pegawai telah dilakukan namun belum sesuai kebutuhan organisasi
c.  Perhitungan kebutuhan pegawai belum dilakukan</t>
  </si>
  <si>
    <t>Telah diidentifikasi kebutuhan pengembangan kompetensi</t>
  </si>
  <si>
    <t>Telah dilakukan pengembangan pegawai berbasis kompetensi sesuai dengan rencana  dan kebutuhan pengembangan kompetensi</t>
  </si>
  <si>
    <t>Telah dilakukan monitoring dan evaluasi pengembangan pegawai berbasis kompetensi secara berkala</t>
  </si>
  <si>
    <t xml:space="preserve"> </t>
  </si>
  <si>
    <t xml:space="preserve">Terdapat penilaian kinerja individu yang terkait dengan kinerja organisasi </t>
  </si>
  <si>
    <t>Ukuran kinerja individu telah memiliki kesesuaian dengan indikator kinerja individu level diatasnya</t>
  </si>
  <si>
    <t xml:space="preserve"> Aturan disiplin/kode etik/kode perilaku instansi telah diimplementasikan</t>
  </si>
  <si>
    <t>Adanya monitoring dan evaluasi atas pelaksanaan aturan disiplin/kode etik/kode perilaku instansi</t>
  </si>
  <si>
    <t>Unit kerja telah mengimplementasikan Standar Kompetensi Jabatan (SKJ)</t>
  </si>
  <si>
    <t>a. Unit kerja telah mengimplementasikan SKJ  pada seluruh jabatan sesuai kebutuhan unit kerja 
b. Unit kerja  mengimplementasikan SKJ  pada seluruh jabatan sesuai kebijakan pusat
c. Unit kerja  hanya mengimplementasikan SKJ  pada sebagian jabatan
d. SKJ belum diimplementasi</t>
  </si>
  <si>
    <t>Unit kerja telah melaksanakan evaluasi jabatan  berdasarkan SKJ</t>
  </si>
  <si>
    <t>a. Evaluasi jabatan telah dilaksanakan pada seluruh jabatan berdasarkan SKJ dan telah memberikan dampak pengembangan SDM
b. Evaluasi jabatan telah dilaksanakan pada seluruh jabatan berdasarkan SKJ namun belum memberikan dampak pengembangan SDM
c. Evaluasi jabatan hanya dilaksanakan pada sebagian jabatan berdasarkan SKJ
d. Evaluasi Jabatan dilaksanakan belum berdasarkan SKJ
e. Evaluasi Jabatan belum dilaksanakan</t>
  </si>
  <si>
    <t>Sistem informasi kepegawaian digunakan sebagai pendukung pengambilan kebijakan manajemen SDM</t>
  </si>
  <si>
    <t>VI.</t>
  </si>
  <si>
    <t>PENGUATAN AKUNTABILITAS (6)</t>
  </si>
  <si>
    <t>Keterlibatan pimpinan (2)</t>
  </si>
  <si>
    <t>Pimpinan unit kerja telah memahami kinerja yang harus dicapai dalam jangka menengah</t>
  </si>
  <si>
    <t>a. Pimpinan unit kerja  memahami kinerja serta strategi pencapaiannya dalam jangka menengah
b. Pimpinan unit kerja terlibat secara langsung dalam setiap proses  penyusunan dan atau revisi dokumen perencanaan jangka menengah
c. Pimpinan unit kerja menandatangani dokumen perencanaan jangka menengah
d. Dokumen perencanaan jangka menengah tidak ada</t>
  </si>
  <si>
    <t>Pimpinan unit kerja memahami kinerja yang diperjanjikan di setiap tahun</t>
  </si>
  <si>
    <t>a. Pimpinan unit kerja  memahami kinerja yang harus dicapai setiap tahun
b. Pimpinan unit kerja terlibat secara langsung dalam setiap proses  penyusunan dan atau revisi dokumen perencanaan kinerja tahunan
c. Pimpinan unit kerja menandatangani dokumen perencanaan kinerja tahunan
d. Dokumen perencanaan kinerja tahunan tidak ada</t>
  </si>
  <si>
    <t>Pimpinan unit kerja memantau pencapaian kinerja secara berkala</t>
  </si>
  <si>
    <t>Pengelolaan Akuntabilitas Kinerja (4)</t>
  </si>
  <si>
    <t>Unit kerja telah memanfaatkan sistem Pengukuran Kinerja  berbasis elektronik</t>
  </si>
  <si>
    <t>a. Unit kerja telah memanfaatkan secara optimal Sistem Pengukuran Kinerja  berbasis elektronik sesuai dengan kebutuhan
b. Unit kerja telah memanfaatkan secara optimal Sistem Pengukuran Kinerja  berbasis elektronik yang disediakan oleh pusat
c. Unit kerja belum memanfaatkan Sistem Pengukuran Kinerja  berbasis elektronik
d. Unit kerja tidak melakukan pengukuran kinerja</t>
  </si>
  <si>
    <t>VII.</t>
  </si>
  <si>
    <t xml:space="preserve">PENGUATAN PENGAWASAN (12) </t>
  </si>
  <si>
    <t>Penanganan gratifikasi telah diimplementasikan</t>
  </si>
  <si>
    <t>Ya, apabila UPG melaporkan secara berkala tentang praktik gratifikasi</t>
  </si>
  <si>
    <t>Penyampaian Laporan Harta Kekayaan Pejabat Negara (LHKPN)</t>
  </si>
  <si>
    <t>- Kepala Daerah/Menteri/ Kepala Lembaga</t>
  </si>
  <si>
    <t>- Eselon I/II</t>
  </si>
  <si>
    <t>- Lainnya</t>
  </si>
  <si>
    <t>Kewajiban Penyelenggara Negara untuk melaporkan harta kekayaan diatur dalam: 
1. Undang-Undang No. 28 Tahun 1999
2. Undang-Undang No. 30 Tahun 2002
3. Undang-Undang No. 10 Tahun 2015
4. Peraturan Komisi Pemberantasan Korupsi No. 07 Tahun 2016
5. Instruksi Presiden No. 5 Tahun 2004
6. SE MenPANRB No. SE/03/M.PAN/01/2005</t>
  </si>
  <si>
    <t>Penyampaian Laporan Harta Kekayaan Aparatur Sipil Negara (LHKASN)</t>
  </si>
  <si>
    <t xml:space="preserve">a. Jumlah yang harus melaporkan
</t>
  </si>
  <si>
    <t>- Jumlah Eselon III</t>
  </si>
  <si>
    <t>- Jumlah Eselon IV</t>
  </si>
  <si>
    <t>- Jumlah Fungsional Golongan IV</t>
  </si>
  <si>
    <t>b. Jumlah yang sudah melaporkan</t>
  </si>
  <si>
    <t>Penyampaian LHKASN diatur dalam:
1. Undang-Undang No. 28 Tahun 1999
2. Undang-Undang No. 30 Tahun 2002
3. Undang-Undang No. 10 Tahun 2015
4. SE MenPANRB No. 1 Tahun 2015</t>
  </si>
  <si>
    <t>Telah dibangun lingkungan pengendalian</t>
  </si>
  <si>
    <t>a. Seluruh organisasi telah membangun lingkungan pengendalian
b. Sebagian organisasi telah membangun lingkungan pengendalian
c. Seluruh organisasi belum membangunan lingkungan pengendalian</t>
  </si>
  <si>
    <t>Unit kerja telah melakukan evaluasi atas Penerapan SPI</t>
  </si>
  <si>
    <t>a. Monitoring dan evaluasi telah dilakukan secara berkala serta memberikan perbaikan dalam penerapan SPI
b. Monitoring dan evaluasi telah dilakukan secara berkala namun belum memberikan perbaikan dalam penerapan SPI
c. Monitoring dan evaluasi dilakukan belum secara berkala
d. Belum dilakukan monitoring dan evaluasi atas penerapan SPI</t>
  </si>
  <si>
    <t>Pengaduan Masyarakat (2)</t>
  </si>
  <si>
    <t>Penilaian ini menghitung realisasi penanganan pengaduan masyarakat yang harus diselesaikan</t>
  </si>
  <si>
    <t>a. Jumlah pengaduan masyarakat yang harus ditindaklanjuti</t>
  </si>
  <si>
    <t>b. Jumlah pengaduan masyarakat yang sedang diproses</t>
  </si>
  <si>
    <t>c. Jumlah pengaduan masyarakat yang  selesai ditindaklanjuti</t>
  </si>
  <si>
    <t>a. Penanganan pengaduan masyarakat dimonitoring dan evaluasi secara berkala 
b. Penanganan pengaduan masyarakat dimonitoring dan evaluasi tidak secara berkala
c. Penanganan pengaduan masyarakat belum di monitoring dan evaluasi</t>
  </si>
  <si>
    <t>Penanganan Benturan Kepentingan telah diimplementasikan</t>
  </si>
  <si>
    <t>Ya, apabila Penanganan Benturan Kepentingan telah diimplementasikan</t>
  </si>
  <si>
    <t>Telah dilakukan pembangunan zona integritas</t>
  </si>
  <si>
    <t>a. Pembangunan zona integritas dilakukan secara intensif
b. Pembangunan zona integritas dilakikan tidak secara intensif
c. Belum ada pembangunan zona integritas</t>
  </si>
  <si>
    <t>VIII.</t>
  </si>
  <si>
    <t xml:space="preserve">PENINGKATAN KUALITAS PELAYANAN PUBLIK (6) </t>
  </si>
  <si>
    <t>Standar Pelayanan (1)</t>
  </si>
  <si>
    <t>Terdapat kebijakan standar pelayanan</t>
  </si>
  <si>
    <t>Standar pelayanan telah dimaklumatkan</t>
  </si>
  <si>
    <t>Terdapat SOP bagi pelaksanaan standar pelayanan</t>
  </si>
  <si>
    <t>Dilakukan reviu dan perbaikan atas standar pelayanan</t>
  </si>
  <si>
    <t>Dilakukan reviu dan perbaikan atas SOP</t>
  </si>
  <si>
    <t>Ya, apabila telah terdapat kebijakan standar pelayanan yang mencakup kejelasan biaya, waktu, persyaratan perijinan</t>
  </si>
  <si>
    <t xml:space="preserve">a. Standar pelayanan telah dimaklumatkan pada seluruh jenis pelayanan
b. Standar pelayanan telah dimaklumatkan pada sebagian besar jenis pelayanan
c. Standar pelayanan telah dimaklumatkan pada sebagian kecil  jenis pelayanan
d. Standar pelayanan belum dimaklumatkan pada seluruh jenis pelayanan
</t>
  </si>
  <si>
    <t xml:space="preserve">a. Terdapat SOP bagi pelaksanaan standar pelayanan pada seluruh jenis pelayanan 
b. Terdapat SOP bagi pelaksanaan standar pelayanan pada sebagian besar  jenis pelayanan 
c. Terdapat SOP bagi pelaksanaan standar pelayanan pada sebagian kecil  jenis pelayanan 
d. Belum terdapat SOP bagi pelaksanaan standar pelayanan </t>
  </si>
  <si>
    <t>a. Dilakukan reviu dan perbaikan atas standar pelayanan secara berkala dan dilakukan dengan melibatkan stakeholders
b.Dilakukan reviu dan perbaikan atas standar pelayanan secara tidak berkala dan/atau tidak dengan melibatkan stakeholders
c. Belum dilakukan reviu dan perbaikan atas standar pelayanan</t>
  </si>
  <si>
    <t>a. Dilakukan reviu dan perbaikan SOP secara berkala
b. Dilakukan reviu dan SOP secara tidak berkala
c. Belum ada reviu dan perbaikan SOP</t>
  </si>
  <si>
    <t>Budaya Pelayanan Prima (1)</t>
  </si>
  <si>
    <t>Telah dilakukan sosialisasi/pelatihan dalam upaya penerapan Budaya Pelayanan Prima (contoh: kode etik, estetika, capacity building, pelayanan prima)</t>
  </si>
  <si>
    <t xml:space="preserve">Informasi tentang pelayanan mudah diakses melalui berbagai media </t>
  </si>
  <si>
    <t xml:space="preserve">a. Seluruh sosilisasi/pelatihan telah dilakukan dalam upaya penerapan budaya pelayanan prima
b. Sebagian besar sosialisasi/pelatihan telah dilakukan dalam upaya penerapan budaya pelayanan prima
c. Sebagian kecil sosialisasi/pelatihan telah dilakukan dalam upaya penerapan budaya pelayanan prima
d. Seluruh sosilisasi/pelatihan belum dilakukan dalam upaya penerapan budaya pelayanan prima
</t>
  </si>
  <si>
    <t>a. Informasi pelayanan dapat diakses melalui berbagai media (misal: papan pengumuman, website, media sosial, media cetak, media televisi, radio dsb)
b. Informasi pelayanan dapat diakses melalui beberapa media (misal: papan pengumuman, selebaran, dsb)
c. Informasi pelayanan sulit diakses melalui berbagai media</t>
  </si>
  <si>
    <t xml:space="preserve">a. Telah terdapat sistem sanksi/reward bagi pelaksana layanan serta pemberian kompensasi kepada penerima layanan bila layanan tidak sesuai standar dan sudah diimplementasikan 
b. Telah terdapat sistem sanksi/reward bagi pelaksana layanan serta pemberian kompensasi kepada penerima layanan bila layanan tidak sesuai standar ada namun belum diimplementasikan 
c. Belum terdapat sistem sanksi/reward bagi pelaksana layanan serta pemberian kompensasi kepada penerima layanan bila layanan tidak sesuai standar </t>
  </si>
  <si>
    <t>Terdapat inovasi pelayanan</t>
  </si>
  <si>
    <t>Ya, apabila terdapat bukti inovasi pelayanan yang diciptakan dan bermanfaat bagi penerima pelayanan</t>
  </si>
  <si>
    <t>Pengelolaan Pengaduan (1,5)</t>
  </si>
  <si>
    <t>Ya, apabila telah ditetapkan media pengaduan pelayanan secara jelas dan terbuka</t>
  </si>
  <si>
    <t>Telah dilakukan tindak lanjut atas seluruh pengaduan pelayanan untuk perbaikan kualitas pelayanan</t>
  </si>
  <si>
    <t>a. Telah dilakukan tindak lanjut atas seluruh pengaduan pelayanan untuk perbaikan kualitas pelayanan
b. Telah dilakukan tindak lanjut atas  sebagian besar pengaduan pelayanan untuk perbaikan kualitas pelayanan
c. Telah dilakukan tindak lanjut atas sebagian kecil pengaduan pelayanan unutk perbaikan kualitas pelayanan 
d. Belum dilakukan tindak lanjut atas seluruh pengaduan pelayanan untuk perbaikan kualitas pelayanan</t>
  </si>
  <si>
    <t>Telah dilakukan evaluasi atas penanganan keluhan / masukan</t>
  </si>
  <si>
    <t>a. Evaluasi atas penanganan keluhan / masukan dilakukan secara berkala
b. Evaluasi  atas penanganan keluhan / masukan dilakukan  tidak berkala
c. Belum ada evaluasi penanganan keluhan / masukan</t>
  </si>
  <si>
    <t>Penilaian kepuasan terhadap pelayanan (1,5)</t>
  </si>
  <si>
    <t>a. Survey kepuasan masyarakat terhadap pelayanan dilakukan secara berkala
b. Survey kepuasan masyarakat terhadap pelayanan tidak berkala
c. Belum ada survey kepuasan masyarakat terhadap pelayanan</t>
  </si>
  <si>
    <t>Hasil survey kepuasan masyarakat dapat diakses secara terbuka</t>
  </si>
  <si>
    <t>Ya, apabila tersedia media untuk mengakses data hasil survey dengan mudah</t>
  </si>
  <si>
    <t>a. Dilakukan tindak lanjut atas seluruh hasil survey kepuasan masyarakat
b. Dilakukan tindak lanjut atas sebagian besar hasil survey kepuasan masyarakat
c. Dilakukan tindak lanjut atas sebagian kecil hasil survey kepuasan masyarakat
d. Belum dilakukan tindak lanjut atas hasil survey kepuasan masyarakat</t>
  </si>
  <si>
    <t>Pemanfaatan Teknologi Informasi (1)</t>
  </si>
  <si>
    <t>TOTAL PENGUNGKIT</t>
  </si>
  <si>
    <r>
      <t xml:space="preserve">Adanya pemberian sanksi dan imbalan </t>
    </r>
    <r>
      <rPr>
        <sz val="11"/>
        <color indexed="8"/>
        <rFont val="Calibri"/>
        <family val="2"/>
      </rPr>
      <t>(</t>
    </r>
    <r>
      <rPr>
        <i/>
        <sz val="11"/>
        <color indexed="8"/>
        <rFont val="Calibri"/>
        <family val="2"/>
      </rPr>
      <t>reward</t>
    </r>
    <r>
      <rPr>
        <sz val="11"/>
        <color theme="1"/>
        <rFont val="Calibri"/>
        <family val="2"/>
        <scheme val="minor"/>
      </rPr>
      <t>)</t>
    </r>
  </si>
  <si>
    <r>
      <t xml:space="preserve">a. Jumlah yang </t>
    </r>
    <r>
      <rPr>
        <b/>
        <sz val="11"/>
        <color theme="1"/>
        <rFont val="Calibri"/>
        <family val="2"/>
      </rPr>
      <t>harus</t>
    </r>
    <r>
      <rPr>
        <sz val="11"/>
        <color theme="1"/>
        <rFont val="Calibri"/>
        <family val="2"/>
      </rPr>
      <t xml:space="preserve"> melaporkan
</t>
    </r>
  </si>
  <si>
    <r>
      <t xml:space="preserve">b. Jumlah yang </t>
    </r>
    <r>
      <rPr>
        <b/>
        <sz val="11"/>
        <color theme="1"/>
        <rFont val="Calibri"/>
        <family val="2"/>
      </rPr>
      <t>sudah</t>
    </r>
    <r>
      <rPr>
        <sz val="11"/>
        <color theme="1"/>
        <rFont val="Calibri"/>
        <family val="2"/>
      </rPr>
      <t xml:space="preserve"> melaporkan</t>
    </r>
  </si>
  <si>
    <r>
      <t>a. WBS telah disosialisasikan kepada seluruh pegawai di unit kerja
b. WBS hanya disosialisasikan kepada sebagian pegawai di unit kerja
c. WBS</t>
    </r>
    <r>
      <rPr>
        <i/>
        <sz val="11"/>
        <color theme="1"/>
        <rFont val="Calibri"/>
        <family val="2"/>
        <scheme val="minor"/>
      </rPr>
      <t xml:space="preserve"> </t>
    </r>
    <r>
      <rPr>
        <sz val="11"/>
        <color theme="1"/>
        <rFont val="Calibri"/>
        <family val="2"/>
        <scheme val="minor"/>
      </rPr>
      <t xml:space="preserve"> belum disosialisasikan</t>
    </r>
  </si>
  <si>
    <r>
      <t xml:space="preserve">Telah terdapat sistem </t>
    </r>
    <r>
      <rPr>
        <i/>
        <sz val="11"/>
        <color theme="1"/>
        <rFont val="Calibri"/>
        <family val="2"/>
        <scheme val="minor"/>
      </rPr>
      <t>punishment</t>
    </r>
    <r>
      <rPr>
        <sz val="11"/>
        <color theme="1"/>
        <rFont val="Calibri"/>
        <family val="2"/>
        <scheme val="minor"/>
      </rPr>
      <t>(sanksi)/</t>
    </r>
    <r>
      <rPr>
        <i/>
        <sz val="11"/>
        <color theme="1"/>
        <rFont val="Calibri"/>
        <family val="2"/>
        <scheme val="minor"/>
      </rPr>
      <t xml:space="preserve">reward </t>
    </r>
    <r>
      <rPr>
        <sz val="11"/>
        <color theme="1"/>
        <rFont val="Calibri"/>
        <family val="2"/>
        <scheme val="minor"/>
      </rPr>
      <t>bagi pelaksana layanan serta pemberian kompensasi kepada penerima layanan bila layanan tidak sesuai standar</t>
    </r>
  </si>
  <si>
    <t>a. Telah terdapat Agent of Change yang dibentuk secara formal dan telah memberikan kontribusi perubahan
terhadap unit kerja
b. Telah terdapat Agent of Change yang dibentuk secara formal namun belum memberikan kontribusi perubahan
terhadap unit kerja
c. Sudah terdapat upaya pembentukan Agent of Change namun secara formal belum dilakukan
d. Belum ada upaya untuk membentuk Agent of Change</t>
  </si>
  <si>
    <t>a. Telah dilakukan evaluasi yang menganalisis kesesuaian struktur organisasi dengan kinerja yang akan dihasilkan kepada seluruh unit kerja
b. Telah dilakukan evaluasi yang menganalisis kesesuaian struktur organisasi dengan kinerja yang akan dihasilkan kepada sebagian unit kerja
c. Belum dilakukan evaluasi yang menganalisis kesesuaian struktur organisasi dengan kinerja yang akan dihasilkan kepada unit kerja</t>
  </si>
  <si>
    <r>
      <rPr>
        <i/>
        <sz val="11"/>
        <color theme="1"/>
        <rFont val="Calibri"/>
        <family val="2"/>
        <scheme val="minor"/>
      </rPr>
      <t xml:space="preserve">Whistle Blowing System </t>
    </r>
    <r>
      <rPr>
        <sz val="11"/>
        <color theme="1"/>
        <rFont val="Calibri"/>
        <family val="2"/>
        <scheme val="minor"/>
      </rPr>
      <t>telah diimplementasikan</t>
    </r>
  </si>
  <si>
    <t>Ya</t>
  </si>
  <si>
    <t>Ya, apabila kebijakan whistle blowing system telah diimplementasikan</t>
  </si>
  <si>
    <t>a. Seluruh tugas dan fungsi telah dipetakan dalam Peta proses bisnis
b. Sebagian besar tugas dan fungsi telah dipetakan dalam Peta proses bisnis
c. Sebagian kecil tugas dan fungsi telah dipetakan dalam Peta proses bisnis
d. Belum memiliki peta proses bisnis yang sesuai dengan tugas dan fungsi</t>
  </si>
  <si>
    <t>a. Seluruh Prosedur operasional tetap (SOP) telah diterapkan
b. Sebagian besar Prosedur operasional tetap (SOP) telah diterapkan 
c. Sebagian kecil Prosedur operasional tetap (SOP) telah diterapkan 
d. Seluruh Prosedur operasional tetap (SOP) belum diterapkan</t>
  </si>
  <si>
    <t>a. Pimpinan unit kerja menindaklanjuti hasil pemantauan rencana aksi secara berkala
b. Pimpinan unit kerja memantau pencapaian rencana aksi secara berkala
c.Pimpinan unit kerja menyusun rencana aksi pencapaian kinerja secara berkala
d. Pimpinan unit kerja tidak membuat rencana aksi pencapaian kinerja</t>
  </si>
  <si>
    <t>Unit Kerja</t>
  </si>
  <si>
    <t>Pilihan Jawaban</t>
  </si>
  <si>
    <t>Jawaban</t>
  </si>
  <si>
    <t>Nilai</t>
  </si>
  <si>
    <t xml:space="preserve"> %</t>
  </si>
  <si>
    <t>Catatan/Keterangan/ Penjelasan</t>
  </si>
  <si>
    <t>A/B/C</t>
  </si>
  <si>
    <t>A/B/C/D</t>
  </si>
  <si>
    <t>Road Map Reformasi Birokrasi (1)</t>
  </si>
  <si>
    <t>Road Map telah disusun dan ditetapkan sebagai dokumen formal</t>
  </si>
  <si>
    <t>Road Map telah mencakup 8 area perubahan</t>
  </si>
  <si>
    <t>a. 4 area atau lebih 
b. 1-3 area
c.  tidak ada</t>
  </si>
  <si>
    <t>Road Map telah mencakup "quick win"</t>
  </si>
  <si>
    <t xml:space="preserve">a. Quick win ada sesuai dengan ekspektasi dan dapat diselesaikan dalam waktu cepat  
b. Quick win ada tapi tidak sesuai dengan ekspektasi atau tidak dapat diselesaikan dalam waktu cepat
c. Belum ada quick win                                    </t>
  </si>
  <si>
    <t>Penyusunan Road Map telah melibatkan seluruh unit organisasi</t>
  </si>
  <si>
    <t xml:space="preserve">a. Seluruh unit organisasi telah dilibatkan dalam penyusunan Road Map 
b. Sebagian besar unit organisasi telah dilibatkan dalam penyusunan Road Map 
c. Sebagian kecil unit organisasi telah dilibatkan dalam penyusunan Road Map 
d. Belum ada organisasi yang  dilibatkan dalam penyusunan Road Map </t>
  </si>
  <si>
    <t>a. Seluruh anggota organisasi telah mendapatkan sosialisasi dan internalisasi Road Map
b. Sebagian besar anggota organisasi telah mendapatkan sosialisasi dan internalisasi Road Map
c. Sebagian kecil anggota organisasi telah mendapatkan sosialisasi dan internalisasi Road Map
d. Seluruh anggota organisasi belum mendapatkan sosialisasi dan internalisasi Road Map</t>
  </si>
  <si>
    <t>PMPRB telah direncanakan dan diorganisasikan dengan baik</t>
  </si>
  <si>
    <t>a. Seluruh PMPRB telah direncanakan dan diorganisasikan dengan baik
b. Sebagian besar PMPRB telah direncanakan dan diorganisasikan dengan baik
c. Sebagian kecil PMPRB telah direncanakan dan diorganisasikan dengan baik
d. Seluruh PMPRB belum direncanakan dan diorganisasikan dengan baik</t>
  </si>
  <si>
    <t>Aktivitas PMPRB telah dikomunikasikan pada masing-masing unit kerja</t>
  </si>
  <si>
    <r>
      <t>a. Seluruh a</t>
    </r>
    <r>
      <rPr>
        <sz val="11"/>
        <rFont val="Calibri"/>
        <family val="2"/>
        <scheme val="minor"/>
      </rPr>
      <t xml:space="preserve">ktivitas </t>
    </r>
    <r>
      <rPr>
        <sz val="11"/>
        <color theme="1"/>
        <rFont val="Calibri"/>
        <family val="2"/>
        <scheme val="minor"/>
      </rPr>
      <t>PMPRB telah dikomunikasikan pada masing-masing unit organisasi
b. Sebagian besar aktivitas PMPRB telah dikomunikasikan pada masing-masing unit organisasi
c. Sebagian kecil aktivitas PMPRB telah dikomunikasikan pada masing-masing unit organisasi
d. Seluruh akktivitas PMPRB belum dikomunikasikan pada masing-masing unit organisasi</t>
    </r>
  </si>
  <si>
    <t>Telah dilakukan pelatihan yang cukup bagi Tim Asessor PMPRB</t>
  </si>
  <si>
    <t>Tidak</t>
  </si>
  <si>
    <t>a. Seluruh Tim Asessor PMPRB telah mendapatkan pelatihan
b. Sebagian besar Tim Asessor PMPRB telah mendapatkan pelatihan
c. Sebagian kecil Tim Asessor PMPRB telah mendapatkan pelatihan
d. Seluruh Tim Asessor PMPRB  belum mendapatkan pelatihan</t>
  </si>
  <si>
    <t>Pelaksanaan PMPRB dilakukan oleh Asesor sesuai dengan ketentuan yang berlaku</t>
  </si>
  <si>
    <t>a. Terdapat penunjukan keikutsertaan pejabat struktural lapis kedua sebagai asesor PMPRB dan yang bersangkutan terlibat sepenuhnya sejak tahap awal hingga akhir proses PMPRB.
b. Terdapat penunjukan keikutsertaan pejabat struktural lapis kedua sebagai asesor PMPRB, tetapi partisipasinya tidak meliputi seluruh proses PMPRB.
c. Terdapat penetapan pejabat struktural lapis kedua sebagai asesor PMPRB, tetapi fungsi asesor dari unit tersebut dilakukan oleh pegawai lain 
d. Partisipasi pejabat struktural lapis kedua sebagai asesor PMPRB belum ada.</t>
  </si>
  <si>
    <t>Apakah koordinator asesor PMPRB melakukan reviu terhadap kertas kerja asesor sebelum menyusun kertas kerja instansi?</t>
  </si>
  <si>
    <t xml:space="preserve">a. Koordinator assessor telah melakukan reviu terhadap seluruh kertas kerja sebelum menyusun kertas kerja instansi
b. Koordinator assessor telah melakukan reviu terhadap sebagian kertas kerja sebelum menyusun kertas kerja instansi
c. Koordinator assessor belum melakukan reviu kertas kerja sebelum menyusun kertas kerja instansi </t>
  </si>
  <si>
    <t>Apakah para asesor mencapai konsensus atas pengisian kertas kerja sebelum menetapkan nilai PMPRB instansi?</t>
  </si>
  <si>
    <t>a. Mayoritas koordinator assessor mencapai konsensus dan seluruh kriteria dibahas 
 b. Tidak seluruh koordinator  assessor mencapai konsensus dan/atau tidak seluruh kriteria dibahas; 
c. Belum ada konsensus yang dicapai oleh para koordinator assessor</t>
  </si>
  <si>
    <t>g.</t>
  </si>
  <si>
    <t>Rencana aksi tindak lanjut (RATL) telah dikomunikasikan dan dilaksanakan</t>
  </si>
  <si>
    <t>a. Terdapat Rencana Aksi dan Tindak Lanjut (RATL) yang telah dikomunikasikan dan dilaksanakan
 b. Terdapat Rencana Aksi dan Tindak Lanjut (RATL) namun belum dikomunikasikan dan dilaksanakan
c. Belum terdapat Rencana Aksi Tindak Lanjut (RATL)</t>
  </si>
  <si>
    <t>a. seluruh jajaran pimpinan tertinggi terlibat secara aktif dan berkelanjutan dalam pelaksanaan Reformasi Birokrasi
b. sebagian besar pimpinan tertinggi terlibat secara aktif dan berkelanjutan dalam pelaksanaan Reformasi Birokrasi
c. sebagian kecil pimpinan tertinggi terlibat secara aktif dan berkelanjutan dalam pelaksanaan Reformasi Birokrasi
d. Seluruh jajaran pimpinan tertinggi belum terlibat secara aktif dan berkelanjutan dalam pelaksanaan Reformasi Birokrasi</t>
  </si>
  <si>
    <t>a. Ada media komunikasi yang cakupannya menjangkau seluruh pegawai dan pemangku kepentingan terkait serta dilaksanakan secara berkala
b. Ada media komunikasi yang cakupannya menjangkau seluruh pegawai dan pemangku kepentingan terkait
c. Ada media komunikasi yang cakupannya menjangkau seluruh pegawai
d. Ada media komunikasi namun cakupannya terbatas pada pegawai tingkatan tertentu
e. Belum ada media komunikasi untuk mensosialisasikan pelaksanaan reformasi birokrasi</t>
  </si>
  <si>
    <t>A/B/C/D/E</t>
  </si>
  <si>
    <t>a. Sudah terdapat upaya pembentukan Agent of Change secara formal dan sesuai ukuran organisasi, dan sudah mengikuti pelatihan sebagai role model dalam perubahan
b. Sudah terdapat upaya pembentukan Agent of Change secara formal dan sesuai ukuran organisasi
c. Sudah terdapat upaya pembentukan Agent of Change namun secara formal belum dilakukan
d. Belum ada upaya untuk membentuk Agent of Change</t>
  </si>
  <si>
    <r>
      <t>a. Telah dilakukan identifikasi, analisis, dan pemetaan terha</t>
    </r>
    <r>
      <rPr>
        <sz val="11"/>
        <color theme="1"/>
        <rFont val="Calibri"/>
        <family val="2"/>
        <scheme val="minor"/>
      </rPr>
      <t xml:space="preserve">dap </t>
    </r>
    <r>
      <rPr>
        <sz val="11"/>
        <color indexed="8"/>
        <rFont val="Calibri"/>
        <family val="2"/>
      </rPr>
      <t>seluruh</t>
    </r>
    <r>
      <rPr>
        <sz val="11"/>
        <color theme="1"/>
        <rFont val="Calibri"/>
        <family val="2"/>
        <scheme val="minor"/>
      </rPr>
      <t xml:space="preserve"> peraturan perundang-undangan yang tidak harmonis/sinkron 
b. Telah dilakukan identifikasi, analisis, dan pemetaan terhadap </t>
    </r>
    <r>
      <rPr>
        <sz val="11"/>
        <color indexed="8"/>
        <rFont val="Calibri"/>
        <family val="2"/>
      </rPr>
      <t>sebagian</t>
    </r>
    <r>
      <rPr>
        <sz val="11"/>
        <color theme="1"/>
        <rFont val="Calibri"/>
        <family val="2"/>
        <scheme val="minor"/>
      </rPr>
      <t xml:space="preserve"> peraturan perundang-undangan yang tidak harmonis/sinkron
c.</t>
    </r>
    <r>
      <rPr>
        <sz val="11"/>
        <color indexed="8"/>
        <rFont val="Calibri"/>
        <family val="2"/>
      </rPr>
      <t xml:space="preserve"> Belum dilakukan</t>
    </r>
    <r>
      <rPr>
        <sz val="11"/>
        <color theme="1"/>
        <rFont val="Calibri"/>
        <family val="2"/>
        <scheme val="minor"/>
      </rPr>
      <t xml:space="preserve"> identifikasi, analisis, dan pemetaan terhadap peraturan perundang-undangan yang tidak harmonis/sinkron
</t>
    </r>
  </si>
  <si>
    <t>Telah dilakukan revisi peraturan perundang-undangan yang tidak harmonis / tidak sinkron</t>
  </si>
  <si>
    <t>Sistem pengendalian dalam penyusunan peraturan perundang-undangan (2,5)</t>
  </si>
  <si>
    <t>Adanya Sistem pengendalian penyusunan peraturan perundangan yang mensyaratkan adanya Rapat Koordinasi, Naskah Akademis/kajian/policy paper, dan Paraf Koordinasi</t>
  </si>
  <si>
    <t>a. Seluruh persyaratan lengkap dan diimplementasikan
b. Ada persyaratan tersebut namun baru sebagian diimplementasikan  
c. Ada persyaratan tersebut namun belum diimplementasikan 
d. Belum ada persyaratan tersebut</t>
  </si>
  <si>
    <t>Telah dilakukan evaluasi atas pelaksanaan sistem pengendalian penyusunan peraturan perundang-undangan</t>
  </si>
  <si>
    <t>a. Evaluasi atas pelaksanaan sistem pengendalian penyusunan peraturan perundang-undangan dilakukan secara berkala 
b. Evaluasi atas pelaksanaan sistem pengendalian penyusunan peraturan perundang-undangan dilakukan secara tidak berkala
c. Belum pernah dilakukan evaluasi atas pelaksanaan sistem pengendalian penyusunan peraturan perundang-undangan</t>
  </si>
  <si>
    <t>Telah dilakukan evaluasi yang bertujuan untuk menilai ketepatan fungsi dan ketepatan ukuran organisasi</t>
  </si>
  <si>
    <t>a. Telah dilakukan evaluasi untuk menilai ketepatan fungsi dan ketepatan ukuran organisasi kepada seluruh unit organisasi
b. Telah dilakukan evaluasi untuk menilai ketepatan fungsi dan ketepatan ukuran organisasi kepada sebagian unit organisasi
c. Belum dilakukan evaluasi untuk menilai ketepatan fungsi dan ketepatan ukuran organisasi kepada unit organsiasi</t>
  </si>
  <si>
    <t>Telah dilakukan evaluasi yang mengukur jenjang organisasi</t>
  </si>
  <si>
    <t>a. Telah dilakukan evaluasi yang mengukur jenjang organisasi kepada seluruh unit organisasi
b. Telah dilakukan evaluasi yang mengukur jenjang organisasi kepada sebagian unit organisasi
c. Belum dilakukan evaluasi yang mengukur jenjang organisasi kepada unit organisasi</t>
  </si>
  <si>
    <t>Telah dilakukan evaluasi yang menganalisis kemungkinan duplikasi fungsi</t>
  </si>
  <si>
    <t>a. Telah dilakukan evaluasi yang menganalisis kemungkinan duplikasi fungsi kepada seluruh unit kerja
b. Telah dilakukan evaluasi yang menganalisis kemungkinan duplikasi fungsi kepada sebagian unit kerja
c. Belum dilakukan evaluasi yang menganalisis kemungkinan duplikasi fungsi kepada unit kerja</t>
  </si>
  <si>
    <t>Telah dilakukan evaluasi yang menganalisis satuan organisasi yang berbeda tujuan namun ditempatkan dalam satu kelompok</t>
  </si>
  <si>
    <t>a. Telah dilakukan evaluasi yang menganalisis satuan organisasi yang berbeda tujuan namun ditempatkan dalam satu kelompok kepada seluruh unit kerja
b. Telah dilakukan evaluasi yang menganalisis satuan organisasi yang berbeda tujuan namun ditempatkan dalam satu kelompok kepada sebagian unit kerja
c. Belum dilakukan evaluasi yang menganalisis satuan organisasi yang berbeda tujuan namun ditempatkan dalam satu kelompok kepada unit kerja</t>
  </si>
  <si>
    <t>Telah dilakukan evaluasi yang menganalisis kemungkinan adanya pejabat yang melapor kepada lebih dari seorang atasan</t>
  </si>
  <si>
    <t>a. Telah dilakukan evaluasi yang menganalisis kemungkinan adanya pejabat yang melapor kepada lebih dari seorang atasan kepada seluruh unit kerja
b. Telah dilakukan evaluasi yang menganalisis kemungkinan adanya pejabat yang melapor kepada lebih dari seorang atasan kepada sebagian unit kerja
c. Belum  dilakukan evaluasi yang menganalisis kemungkinan adanya pejabat yang melapor kepada lebih dari seorang atasan kepada unit kerja</t>
  </si>
  <si>
    <t>Telah dilakukan evaluasi atas kesesuaian struktur organisasi dengan mandat</t>
  </si>
  <si>
    <t>a. Telah dilakukan evaluasi  atas kesesuaian struktur organisasi dengan mandat kepada seluruh unit kerja
b. Telah dilakukan evaluasi  atas kesesuaian struktur organisasi dengan mandat kepada sebagian unit kerja
c. Belum dilakukan evaluasi atas kesesuaian struktur organisasi dengan mandat kepada unit kerja</t>
  </si>
  <si>
    <t>h.</t>
  </si>
  <si>
    <t>Telah dilakukan evaluasi yang menganalisis kemungkinan tumpang tindih fungsi dengan instansi lain</t>
  </si>
  <si>
    <t>Ya, apabila telah dilakukan evaluasi yang menganalisis kemungkinan tumpang tindih fungsi dengan instansi lain</t>
  </si>
  <si>
    <t>i.</t>
  </si>
  <si>
    <t>Telah dilakukan evaluasi yang menganalisis kemampuan struktur organisasi untuk adaptif terhadap perubahan lingkungan strategis</t>
  </si>
  <si>
    <t>Ya, apabila telah dilakukan evaluasi yang menganalisis kemampuan struktur organisasi untuk adaptif terhadap perubahan lingkungan strategis</t>
  </si>
  <si>
    <t>a. Seluruh hasil evaluasi telah ditindaklanjuti dengan mengajukan perubahan organisasi
b. Sebagian besar hasil evaluasi telah ditindaklanjuti dengan mengajukan perubahan organisasi
c. Sebagian kecil hasil evaluasi telah ditindaklanjuti dengan mengajukan perubahan organisasi
d. Seluruh hasil evaluasi belum  ditindaklanjuti dengan mengajukan perubahan organisasi</t>
  </si>
  <si>
    <t>Sudah memiliki rencana pengembangan e-government di lingkungan instansi</t>
  </si>
  <si>
    <t>Ya, apabila sudah memiliki rencana pengembangan e-government di lingkungan instansi</t>
  </si>
  <si>
    <t>Sudah dilakukan pengembangan e-government di lingkungan internal dalam rangka mendukung proses birokrasi (misal: intranet, sistem perencanaan dan penganggaran, sistem data base SDM, dll)</t>
  </si>
  <si>
    <t>Sudah dilakukan pengembangan e-government untuk meningkatkan kualitas pelayanan kepada masyarakat dalam tingkatan transaksional (masyarakat dapat mengajukan perijinan melalui website, melakukan pembayaran, dll)</t>
  </si>
  <si>
    <t>Adanya kebijakan pimpinan tentang keterbukaan informasi publik (identifikasi informasi yang dapat diketahui oleh publik dan mekanisme penyampaian)</t>
  </si>
  <si>
    <t>Ya, apabila telah ada kebijakan pimpinan tentang keterbukaan informasi publik</t>
  </si>
  <si>
    <t>Kualitas Pengelolaan Arsip</t>
  </si>
  <si>
    <t>Hasil Pengawasan Kearsipan</t>
  </si>
  <si>
    <t>Penilaian menggunakan Hasil Pengawasan Kearsipan (Perka ANRI Nomor 38/2015)</t>
  </si>
  <si>
    <t>Indeks
(0-100)</t>
  </si>
  <si>
    <t>Perencanaan kebutuhan pegawai sesuai dengan kebutuhan organisasi (1)</t>
  </si>
  <si>
    <t>Analisis jabatan dan analisis beban kerja telah dilakukan</t>
  </si>
  <si>
    <t xml:space="preserve">a. Analisis jabatan dan analisis beban kerja telah dilakukan kepada seluruh jabatan
b. Analisis jabatan dan analisis beban kerja telah dilakukan kepada sebagian besar jabatan
c.  Analisis jabatan dan analisis beban kerja telah dilakukan kepada sebagian kecil jabatan
d. Analisis jabatan dan analisis beban kerja belum dilakukan </t>
  </si>
  <si>
    <t>Perhitungan kebutuhan pegawai telah dilakukan</t>
  </si>
  <si>
    <t>a. Perhitungan kebutuhan pegawai telah dilakukan kepada seluruh unit organisasi
b. Perhitungan kebutuhan pegawai telah dilakukan kepada sebagian besar unit organisasi 
c. Perhitungan kebutuhan pegawai telah dilakukan kepada sebagian kecil  unit organisasi
d. Perhitungan kebutuhan pegawai belum dilakukan</t>
  </si>
  <si>
    <t>Rencana redistribusi pegawai telah disusun dan diformalkan</t>
  </si>
  <si>
    <t>ya, apabila terdapat dokumen rencana redistribusi pegawai</t>
  </si>
  <si>
    <t>Proyeksi kebutuhan 5 tahun telah disusun dan diformalkan</t>
  </si>
  <si>
    <t>ya, apabila terdapat dokumen tentang proyeksi kebutuhan 5 tahun</t>
  </si>
  <si>
    <t>Perhitungan formasi jabatan yang menunjang kinerja utama instansi telah dihitung dan diformalkan</t>
  </si>
  <si>
    <t>a. Perhitungan formasi jabatan yang menunjang kinerja utama instansi telah dihitung dan diformalkan pada seluruh unit organisasi
b. Perhitungan formasi jabatan yang menunjang kinerja utama instansi telah dihitung dan diformalkan pada sebagian besar unit organisasi
c. Perhitungan formasi jabatan yang menunjang kinerja utama instansi telah dihitung dan diformalkan pada sebagian kecil unit organisasi
d. Perhitungan formasi jabatan yang menunjang kinerja utama instansi telah dihitung dan diformalkan belum dilakukan</t>
  </si>
  <si>
    <t>Proses penerimaan pegawai transparan, objektif, akuntabel dan bebas KKN (2)</t>
  </si>
  <si>
    <t>Pengumuman penerimaan diinformasikan secara luas kepada masyarakat</t>
  </si>
  <si>
    <t>a. Pengumuman penerimaan disebarluaskan melalui berbagai media (misal: website, jejaring sosial, dsb)
b. Pengumuman penerimaan diinformasikan melalui media secara terbatas (misal: papan pengumuman di kantor)
c. Pengumuman penerimaan belum disebarluaskan</t>
  </si>
  <si>
    <r>
      <t>Pendaftaran dapat dilakukan dengan mudah, cepat dan pasti (</t>
    </r>
    <r>
      <rPr>
        <i/>
        <sz val="11"/>
        <color indexed="8"/>
        <rFont val="Calibri"/>
        <family val="2"/>
      </rPr>
      <t>online</t>
    </r>
    <r>
      <rPr>
        <sz val="11"/>
        <color theme="1"/>
        <rFont val="Calibri"/>
        <family val="2"/>
        <scheme val="minor"/>
      </rPr>
      <t>)</t>
    </r>
  </si>
  <si>
    <t>Ya, apabila pendaftaran dapat dilakukan secara online dan dapat segera diperoleh informasi mengenai kepastian status pendaftaran.</t>
  </si>
  <si>
    <t>Persyaratan jelas, tidak diskriminatif</t>
  </si>
  <si>
    <t>Ya, apabila terdapat kejelasan persyaratan administrasi dan kompetensi. Persyaratan memberikan kesempatan luas kepada masyarakat.</t>
  </si>
  <si>
    <t>Proses seleksi transparan, objektif, adil, akuntabel dan bebas KKN</t>
  </si>
  <si>
    <t>Ya, apabila proses seleksi jelas kriteria dan prosesnya, tidak terjadi KKN, dan dapat dipertanggungjawabkan.</t>
  </si>
  <si>
    <t>Pengumuman hasil seleksi diinformasikan secara terbuka</t>
  </si>
  <si>
    <t>Ya, apabila Pengumuman hasil seleksi dapat diakses oleh publik dengan mudah</t>
  </si>
  <si>
    <t>Pengembangan pegawai berbasis kompetensi (1)</t>
  </si>
  <si>
    <t>Telah ada standar kompetensi jabatan</t>
  </si>
  <si>
    <t>Ya, apabila terdapat kebijakan tentang tentang kompetensi jabatan</t>
  </si>
  <si>
    <t>Telah dilakukan asessment pegawai</t>
  </si>
  <si>
    <t>a. Telah dilakukan asessment kepada seluruh pegawai
b. Telah dilakukan asessment kepada sebagian besar pegawai
c. Telah dilakukan asessment kepada sebagian kecil pegawai 
d. Belum dilakukan assessment pegawai</t>
  </si>
  <si>
    <t xml:space="preserve">a. Telah diidentifikasi kebutuhan pengembangan kompetensi kepada seluruh pegawai 
b. Telah diidentifikasi kebutuhan pengembangan kompetensi kepada sebagian besar pegawai
c. Telah diidentifikasi kebutuhan pengembangan kompetensi kepada sebagian kecil pegawai 
d. Belum dilakukan identifikasi kebutuhan  pengembangan kompetensi pegawai </t>
  </si>
  <si>
    <t>Telah disusun rencana pengembangan kompetensi dengan dukungan anggaran yang mencukupi</t>
  </si>
  <si>
    <t>a. Telah disusun rencana pengembangan kompetensi seluruh pegawai dengan dukungan anggaran yang mencukupi 
b.Telah disusun rencana pengembangan kompetensi sebagian besar pegawai dengan dukungan anggaran yang mencukupi 
c. Telah disusun rencana pengembangan kompetensi sebagian kecil pegawai dengan dukungan anggaran yang mencukupi  
d. Belum ada rencana pengembangan kompetensi pegawai</t>
  </si>
  <si>
    <t>a. Telah dilakukan pengembangan berbasis kompetensi kepada seluruh pegawai sesuai dengan rencana  dan kebutuhan pengembangan kompetensi 
b. Telah dilakukan pengembangan berbasis kompetensi kepada sebagian besar pegawai sesuai dengan rencana  dan kebutuhan pengembangan kompetensi 
c. Telah dilakukan pengembangan berbasis kompetensi kepada sebagian kecil pegawai sesuai dengan rencana  dan kebutuhan pengembangan kompetensi  
d. Belum ada pengembangan pegawai berbasis kompetensi</t>
  </si>
  <si>
    <t>a. Telah dilakukan monitoring dan evaluasi pengembangan pegawai berbasis kompetensi secara berkala
b. Telah dilakukan monitoring dan evaluasi pengembangan pegawai berbasis kompetensi secara tidak berkala
c. Belum ada monitoring dan evaluasi pengembangan pegawai berbasis kompetensi</t>
  </si>
  <si>
    <t>Promosi jabatan dilakukan secara terbuka (6)</t>
  </si>
  <si>
    <t>Kebijakan promosi terbuka telah ditetapkan</t>
  </si>
  <si>
    <t>ya, apabila terdapat kebijakan tentang promosi terbuka dan telah ditetapkan</t>
  </si>
  <si>
    <t>Promosi terbuka pengisian jabatan pimpinan tinggi telah dilaksanakan</t>
  </si>
  <si>
    <t>a. Pengisian jabatan pimpinan tinggi (utama, madya dan pratama) telah dilakukan melalui promosi terbuka secara nasional
b. Pengisian jabatan pimpinan tinggi (utama, madya dan pratama) telah dilakukan melalui promosi terbuka secara terbatas
c. Promosi terbuka jabatan pimpinan tinggi terbatas pada posisi jabatan pimpinan tinggi pratama 
d. Belum ada promosi terbuka jabatan pimpinan tinggi</t>
  </si>
  <si>
    <t>Promosi terbuka dilakukan secara kompetitif dan obyektif</t>
  </si>
  <si>
    <t>Ya, apabila pelaksanaan promosi dilakukan dengan cara kompetitif dan penilaian dilakukan secara obyektif</t>
  </si>
  <si>
    <t>Promosi terbuka dilakukan oleh panitia seleksi yang independen</t>
  </si>
  <si>
    <t>Ya, apabila telah ditetapkan susunan panitia seleksi yang berasal dari pihak-pihak independen</t>
  </si>
  <si>
    <t>Hasil setiap tahapan seleksi diumumkan secara terbuka</t>
  </si>
  <si>
    <t>Ya, apabila tahapan diumumkan secara terbuka melalui media IT seperti website panitia seleksi dsb</t>
  </si>
  <si>
    <t>Penetapan kinerja individu (2)</t>
  </si>
  <si>
    <t>Penerapan Penetapan kinerja individu</t>
  </si>
  <si>
    <t xml:space="preserve">a. Penerapan penetapan kinerja individu telah dilakukan terhadap seluruh pegawai
b. Penerapan penetapan kinerja individu telah dilakukan terhadap sebagian besar pegawai
c. Penerapan penetapan kinerja individu telah dilakukan terhadap sebagian kecil pegawai
d. Belum ada penerapan penetapan kinerja individu yang telah dilakukan </t>
  </si>
  <si>
    <t>a. Seluruh pegawai telah melakukan penilaian kinerja individu yang terkait dengan kinerja organisasi
b. Sebagian besar pegawai telah melakukan penilaian kinerja individu yang terkait dengan kinerja organisasi
c. Sebagian kecil pegawai telah melakukan penilaian kinerja individu yang terkait dengan kinerja organisasi 
d. Belum ada pegawai yang melakukan penilaian kinerja individu yang terkait dengan kinerja organisasi</t>
  </si>
  <si>
    <t>a. Seluruh pegawai telah memiliki ukuran kinerja individu yang sesuai dengan indikator kinerja individu diatasnya
b. Sebagian besar pegawai telah memiliki ukuran kinerja individu yang sesuai dengan indikator kinerja individu diatasnya
c. Sebagian kecil pegawai telah memiliki ukuran kinerja individu yang sesuai dengan indikator kinerja individu diatasnya
d.Seluruh pegawai belum memiliki ukuran kinerja individu yang sesuai dengan indikator kinerja individu diatasnya</t>
  </si>
  <si>
    <t>Pengukuran kinerja individu dilakukan secara periodik</t>
  </si>
  <si>
    <t xml:space="preserve">a. Pengukuran kinerja individu dilakukan secara bulanan
b. Pengukuran kinerja individu dilakukan secara triwulanan
c. Pengukuran kinerja individu dilakukan secara semesteran
d. Pengukuran kinerja individu dilakukan secara tahunan
e. Pengukuran kinerja individu belum dilakukan
</t>
  </si>
  <si>
    <t>Telah dilakukan monitoring dan evaluasi atas pencapaian kinerja individu.</t>
  </si>
  <si>
    <t>a. telah dilakukan monev atas pencapaian kinerja individu secara berkala
b.  telah dilakukan monev atas pencapaian kinerja individu secara tidak berkala
c. Belum ada monev pencapaian kinerja individu</t>
  </si>
  <si>
    <t>a. Hasil penilaian kinerja individu telah dijadikan dasar untuk pengembangan karir individu terhadap seluruh pegawai
b. Hasil penilaian kinerja individu telah dijadikan dasar untuk pengembangan karir individu terhadap sebagian besar pegawai
c. Hasil penilaian kinerja individu telah dijadikan dasar untuk pengembangan karir individu terhadap sebagian kecil pegawai 
d. Hasil penilaian kinerja individu belum dijadikan dasar untuk pengembangan karir individu terhadap seluruh pegawai</t>
  </si>
  <si>
    <t xml:space="preserve">Capaian kinerja individu telah dijadikan dasar untuk pemberian tunjangan kinerja </t>
  </si>
  <si>
    <t>a. Capaian kinerja individu telah dijadikan dasar untuk pemberian tunjangan kinerja kepada seluruh pegawai
b. Capaian kinerja individu telah dijadikan dasar untuk pemberian tunjangan kinerja kepada sebagian besar pegawai
c. Capaian kinerja individu telah dijadikan dasar untuk pemberian tunjangan kinerja kepada sebagian kecil pegawai 
d. Capaian kinerja individu belum dijadikan dasar untuk pemberian tunjangan kinerja kepada seluruh pegawai</t>
  </si>
  <si>
    <t>Penegakan aturan disiplin/kode etik/kode perilaku pegawai (1)</t>
  </si>
  <si>
    <t xml:space="preserve"> Aturan disiplin/kode etik/kode perilaku instansi telah ditetapkan</t>
  </si>
  <si>
    <t>ya, apabila terdapat kebijakan tentang disiplin/kode etik/kode perilaku</t>
  </si>
  <si>
    <t>a. Aturan disiplin/kode etik/kode perilaku instansi telah diimplementasikan kepada seluruh unit organisasi
b. Aturan disiplin/kode etik/kode perilaku instansi telah diimplementasikan kepada sebagian besar unit organisasi
c. Aturan disiplin/kode etik/kode perilaku instansi telah diimplementasikan kepada sebagian kecil unit organisasi
d. Aturan disiplin/kode etik/kode perilaku instansi belum diimplementasikan kepada seluruh unit organisasi</t>
  </si>
  <si>
    <t xml:space="preserve">a. Adanya monev atas pelaksanaan aturan disiplin/kode etik/kode perilaku instansi secara berkala
b. Adanya monev atas pelaksanaan aturan disiplin/kode etik/kode perilaku instansi tidak berkala
c. Belum ada monev atas pelaksanaan aturan disiplin/kode etik/kode perilaku instansi </t>
  </si>
  <si>
    <t>a. Adanya pemberian sanksi dan imbalan (reward) kepada seluruh unit organisasi
b. Adanya pemberian sanksi dan imbalan (reward) kepada sebagian besar unit organisasi
c. Adanya pemberian sanksi dan imbalan (reward) kepada sebagian kecil unit organisasi
d. Belum ada pemberian sanksi dan imbalan (reward) kepada unit organisasi</t>
  </si>
  <si>
    <t>Pelaksanaan evaluasi jabatan (1)</t>
  </si>
  <si>
    <t>Informasi faktor jabatan telah disusun</t>
  </si>
  <si>
    <t>Ya, apabila terdapat dokumen tentang penyusunan Faktor Jabatan</t>
  </si>
  <si>
    <t>Peta jabatan telah ditetapkan</t>
  </si>
  <si>
    <t>a. Seluruh unit organisasi telah menetapkan peta jabatan
b. Sebagian besar unit organisasi telah menetapkan peta jabatan
c. Sebagian kecil unit organisasi telah menetapkan peta jabatan
d. Seluruh unit organisasi belum menetapkan peta jabatan</t>
  </si>
  <si>
    <t>Kelas jabatan telah ditetapkan</t>
  </si>
  <si>
    <t>a. Seluruh unit organisasi telah menetapkan kelas  jabatan
b. Sebagian besar unit organisasi telah menetapkan kelas jabatan
c. Sebagian kecil unit organisasi telah menetapkan kelas jabatan
d. Seluruh unit organisasi belum menetapkan kelas  jabatan</t>
  </si>
  <si>
    <t>8.</t>
  </si>
  <si>
    <t>Sistem Informasi Kepegawaian (1)</t>
  </si>
  <si>
    <t>Sistem informasi kepegawaian telah dibangun sesuai kebutuhan</t>
  </si>
  <si>
    <t>Ya, apabila terdapat sistem informasi yang dibangun sesuai dengan kebutuhan</t>
  </si>
  <si>
    <t>Sistem informasi kepegawaian dapat diakses oleh pegawai</t>
  </si>
  <si>
    <t>Ya, apabila pegawai dapat mengakses sistem informasi kepegawaian</t>
  </si>
  <si>
    <t>Sistem informasi kepegawaian terus dimutakhirkan</t>
  </si>
  <si>
    <t>a. Seluruh unit organisasi  terus memutakhirkan Sistem Informasi Kepegawaian
b. Sebagian besar unit organisasi  terus memutakhirkan Sistrm Informasi Kepegawaian
c. Sebagian kecil unit organisasi  terus memutakhirkan Sistem Informasi Kepegawaian
d. Seluruh unit organsiasi belum memutakhirkan Sistem Informasi Kepegawaian</t>
  </si>
  <si>
    <t>Ya, apabila sistem informasi kepegawaian digunakan sebagai pendukung pengambilan kebijakan manajemen SDM</t>
  </si>
  <si>
    <t>Apakah pimpinan terlibat secara langsung pada saat penyusunan Renstra</t>
  </si>
  <si>
    <t>a. Seluruh pimpinan terlibat secara langsung pada saat penyusunan Renstra
b. Sebagian besar pimpinan terlibat secara langsung pada saat penyusunan Renstra
c. Sebagian kecil pimpinan terlibat secara langsung pada saat penyusunan Renstra
d. Seluruh pimpinan belum terlibat secara langsung pada saat penyusunan Renstra</t>
  </si>
  <si>
    <t>Apakah pimpinan terlibat secara langsung pada saat penyusunan Penetapan Kinerja</t>
  </si>
  <si>
    <t>a. Seluruh pimpinan terlibat secara langsung pada saat penyusunan Penetapan Kinerja
b. Sebagian besar pimpinan terlibat secara langsung pada saat penyusunan Penetapan Kinerja
c. Sebagian kecil pimpinan terlibat secara langsung pada saat penyusunan Penetapan Kinerja
d. Seluruh pimpinan belum terlibat secara langsung pada saat penyusunan Penetapan Kinerja</t>
  </si>
  <si>
    <t>Apakah pimpinan memantau pencapaian kinerja secara berkala</t>
  </si>
  <si>
    <t>a. Seluruh pimpinan memantau pencapaian kinerja secara berkala
b. Sebagian besar pimpinan memantau pencapaian kinerja secara berkala
c. Sebagian kecil pimpinan memantau pencapaian kinerja secara berkala
d. Seluruh pimpinan belum memantau pencapaian kinerja secara berkala</t>
  </si>
  <si>
    <t>Apakah terdapat upaya peningkatan kapasitas SDM yang menangani akuntabilitas kinerja</t>
  </si>
  <si>
    <t>a. Seluruh unit organisasi berupaya meningkatkan kapasitas SDM yang menangani akuntabilitas kinerja
b. Sebagian besar unit organisasi berupaya meningkatkan kapasitas SDM yang menangani akuntabilitas kinerja
c. Sebagian kecil unit organisasi berupaya meningkatkan kapasitas SDM yang menangani akuntabilitas kinerja
d. Seluruh unit organisasi belum berupaya meningkatkan kapasitas SDM yang menangani akuntabilitas kinerja</t>
  </si>
  <si>
    <t>Apakah pedoman akuntabilitas kinerja telah disusun</t>
  </si>
  <si>
    <t xml:space="preserve">Ya, apabila terdapat dokumen pedoman akuntabilitas kinerja </t>
  </si>
  <si>
    <t>Sistem Pengukuran Kinerja telah dirancang berbasis elektronik</t>
  </si>
  <si>
    <t>a. Sistem Pengukuran Kinerja berbasis elektronik sudah terimplementasi dan terintegrasi  
b. Sistem Pengukuran Kinerja berbasis elektronik sudah terimplementasi tapi belum terintegrasi
c. Sistem Pengukuran Kinerja berbasis elektronik dalam pengembangan tp belum implementasi
d. Belum ada Sistem Pengukuran Kinerja berbasis elektronik</t>
  </si>
  <si>
    <t>Sistem Pengukuran Kinerja dapat diakses oleh seluruh unit</t>
  </si>
  <si>
    <t>a. Sistem Pengukuran Kinerja dapat diakses oleh seluruh unit organisasi
b. Sistem Pengukuran Kinerja dapat diakses oleh sebagian besar organisasi
c. Sistem Pengukuran Kinerja dapat diakses oleh sebagian kecil organisasi
d. Sistem pengukuran kinerja belum dapat diakses oleh unit organisasi</t>
  </si>
  <si>
    <t>Pemutakhiran data kinerja dilakukan secara berkala</t>
  </si>
  <si>
    <t xml:space="preserve">a. Pemutakhiran data kinerja dilakukan secara bulanan
b. Pemutakhiran data kinerja dilakukan secara triwulanan
c. Pemutakhiran data kinerja dilakukan secara semesteran
d. Pemutakhiran data kinerja dilakukan secara tahunan
e. Pemutakhiran data kinerja belum dilakukan
</t>
  </si>
  <si>
    <t>Gratifikasi (1,5)</t>
  </si>
  <si>
    <t>Telah terdapat kebijakan penanganan gratifikasi</t>
  </si>
  <si>
    <t>Ya, apabila telah ditetapkan kebijakan tentang penanganan gratifikasi</t>
  </si>
  <si>
    <r>
      <t xml:space="preserve">Telah dilakukan </t>
    </r>
    <r>
      <rPr>
        <i/>
        <sz val="11"/>
        <color theme="1"/>
        <rFont val="Calibri"/>
        <family val="2"/>
        <scheme val="minor"/>
      </rPr>
      <t xml:space="preserve">public campaign </t>
    </r>
  </si>
  <si>
    <t xml:space="preserve">a. Public campaign telah dilakukan secara berkala
b. Public campaign dilakukan tidak secara berkala
c. Belum dilakukan public campaign </t>
  </si>
  <si>
    <t>Telah dilakukan evaluasi atas kebijakan penanganan gratifikasi</t>
  </si>
  <si>
    <t>Ya, apabila terdapat evaluasi atas kebijakan penanganan gratifikasi</t>
  </si>
  <si>
    <t xml:space="preserve">Hasil evaluasi atas penanganan gratifikasi telah ditindaklanjuti </t>
  </si>
  <si>
    <t xml:space="preserve">Ya, apabila terdapat laporan tindak lanjut </t>
  </si>
  <si>
    <t>%</t>
  </si>
  <si>
    <t>Jumlah</t>
  </si>
  <si>
    <t>Penerapan SPIP (1,5)</t>
  </si>
  <si>
    <t>Telah terdapat peraturan Pimpinan organisasi tentang SPIP</t>
  </si>
  <si>
    <t>Ya, apabila ada peraturan pimpinan organisasi tentang SPIP</t>
  </si>
  <si>
    <t>Telah dilakukan penilaian risiko atas organisasi</t>
  </si>
  <si>
    <t xml:space="preserve">a. Seluruh organisasi telah melaksanakan penilaian risiko 
b. Sebagian besar organisasi telah melaksanakan penilaian risiko 
c. Sebagian kecil organisasi telah melaksanakan penilaian risiko 
d. Seluruh organisasi belum melaksanakan penilaian risiko </t>
  </si>
  <si>
    <t>Telah dilakukan kegiatan pengendalian untuk meminimalisir risiko yang telah diidentifikasi</t>
  </si>
  <si>
    <t>a. Seluruh organisasi telah melakukan kegiatan pengendalian untuk meminimalisir risiko yang telah diidentifikasi
b. Sebagian besar organisasi telah melakukan kegiatan pengendalian untuk meminimalisir risiko yang telah diidentifikasi
c. Sebagian kecil organisasi telah melakukan kegiatan pengendalian untuk meminimalisir risiko yang telah diidentifikasi
d. Seluruh organisasi belum melakukan kegiatan pengendalian untuk meminimalisir risiko yang telah diidentifikasi</t>
  </si>
  <si>
    <t>SPI telah diinformasikan dan dikomunikasikan kepada seluruh pihak terkait</t>
  </si>
  <si>
    <t xml:space="preserve">a. SPI telah diinformasikan dan dikomunikasikan kepada seluruh pihak terkait
b. SPI telah diinformasikan dan dikomunikasikan kepada sebagian besar pihak terkait 
c. SPI telah diinformasikan dan dikomunikasikan kepada sebagian kecil pihak terkait
d. Belum ada pihak terkait yang mendapatkan informasi dan komunikasi mengenai SPI
</t>
  </si>
  <si>
    <t>Telah dilakukan pemantauan pengendalian intern</t>
  </si>
  <si>
    <t xml:space="preserve">a. Sistem pengendalian intern dimonitoring dan evaluasi secara berkala 
b. Sistem pengendalian intern dimonitoring dan evaluasi tidak secara berkala
c. Belum ada monitoring dan evaluasi terhadap  sistem pengendalian intern </t>
  </si>
  <si>
    <t xml:space="preserve">Maturitas SPIP </t>
  </si>
  <si>
    <t>Penilaian menggunakan instrumen tentang Pedoman Penilaian dan Strategi Peningkatan Maturitas SPIP (Perka BPKP Nomor 4/2016)</t>
  </si>
  <si>
    <t>Skor
(Skala 5)</t>
  </si>
  <si>
    <t>Telah disusun kebijakan pengaduan masyarakat</t>
  </si>
  <si>
    <t>Ya, apabila telah ditetapkan kebijakan tentang penanganan pengaduan</t>
  </si>
  <si>
    <t>a. Seluruh unit organisasi mengimplementasikan penanganan pengaduan masyarakat
b. Sebagian besar unit organisasi mengimplementasikan penanganan pengaduan masyarakat
c. Sebagian kecil unit organisasi mengimplementasikan penanganan pengaduan masyrakat
d. Seluruh unit organisasi belum mengimplementasikan penanganan pengaduan masyarakat</t>
  </si>
  <si>
    <t xml:space="preserve">Hasil penanganan pengaduan masyarakat telah ditindaklanjuti </t>
  </si>
  <si>
    <t>a. Seluruh hasil penanganan pengaduan masyarakat ditindaklanjuti
b. Sebagian besar Hasil penanganan pengaduan masyarakat ditindaklanjuti
c. Sebagian kecil Hasil penanganan pengaduan masyarakat ditindaklanjuti
d. Seluruh hasil penanganan pengaduan masyarakat belum ditindaklanjuti</t>
  </si>
  <si>
    <t>Penanganan Pengaduan Masyarakat</t>
  </si>
  <si>
    <t>Telah dilakukan evaluasi atas penanganan pengaduan masyarakat</t>
  </si>
  <si>
    <t xml:space="preserve">Hasil evaluasi atas penanganan pengaduan masyarakat telah ditindaklanjuti </t>
  </si>
  <si>
    <t>Ya, apabila terdapat laporan hasil evaluasi atas tindak lanjut penanganan pengaduan masyarakat</t>
  </si>
  <si>
    <t>Whistle-Blowing System (1,5)</t>
  </si>
  <si>
    <r>
      <t xml:space="preserve">Telah terdapat </t>
    </r>
    <r>
      <rPr>
        <i/>
        <sz val="11"/>
        <color theme="1"/>
        <rFont val="Calibri"/>
        <family val="2"/>
        <scheme val="minor"/>
      </rPr>
      <t>Whistle Blowing System</t>
    </r>
  </si>
  <si>
    <t>Ya, apabila terdapat kebijakan tentang Whistle Blowing System</t>
  </si>
  <si>
    <r>
      <rPr>
        <i/>
        <sz val="11"/>
        <color theme="1"/>
        <rFont val="Calibri"/>
        <family val="2"/>
        <scheme val="minor"/>
      </rPr>
      <t xml:space="preserve">Whistle Blowing System </t>
    </r>
    <r>
      <rPr>
        <sz val="11"/>
        <color theme="1"/>
        <rFont val="Calibri"/>
        <family val="2"/>
        <scheme val="minor"/>
      </rPr>
      <t>telah disosialisasikan</t>
    </r>
  </si>
  <si>
    <t>a. Whistle blowing system disosialisasikan ke seluruh organisasi
b. Whistle blowing system disosialisasikan ke sebagian besar organisasi
c. Whistle blowing system disosialisasikan ke sebagian kecil organisasi 
d. Whistle blowing system belum disosialisasikan ke seluruh organisasi</t>
  </si>
  <si>
    <r>
      <t xml:space="preserve">Telah dilakukan evaluasi atas </t>
    </r>
    <r>
      <rPr>
        <i/>
        <sz val="11"/>
        <color theme="1"/>
        <rFont val="Calibri"/>
        <family val="2"/>
        <scheme val="minor"/>
      </rPr>
      <t>Whistle Blowing System</t>
    </r>
  </si>
  <si>
    <t xml:space="preserve">a. Whistle Blowing System dimonitoring dan evaluasi secara berkala
b. Whistle Blowing System dimonitoring dan evaluasi tidak secara berkala
c. Belum ada monitoring dan evaluasi Whistle Blowing System </t>
  </si>
  <si>
    <r>
      <t xml:space="preserve">Hasil evaluasi atas </t>
    </r>
    <r>
      <rPr>
        <i/>
        <sz val="11"/>
        <color theme="1"/>
        <rFont val="Calibri"/>
        <family val="2"/>
        <scheme val="minor"/>
      </rPr>
      <t xml:space="preserve">Whistle Blowing System </t>
    </r>
    <r>
      <rPr>
        <sz val="11"/>
        <color theme="1"/>
        <rFont val="Calibri"/>
        <family val="2"/>
        <scheme val="minor"/>
      </rPr>
      <t xml:space="preserve">telah ditindaklanjuti </t>
    </r>
  </si>
  <si>
    <t>a. Seluruh Hasil evaluasi atas Whistle Blowing System telah ditindaklanjuti
b. Sebagian besar Hasil evaluasi atas Whistle Blowing System telah ditindaklanjuti
c. Sebagian kecil Hasil evaluasi atas Whistle Blowing System telah ditindaklanjuti
d.  Seluruh Hasil evaluasi atas Whistle Blowing System belum ditindaklanjuti</t>
  </si>
  <si>
    <t>Penanganan Benturan Kepentingan (1,5)</t>
  </si>
  <si>
    <t>Telah terdapat Penanganan Benturan Kepentingan</t>
  </si>
  <si>
    <t>Ya, apabila terdapat peraturan/kebijakan Penanganan Benturan Kepentingan</t>
  </si>
  <si>
    <t>Penanganan Benturan Kepentingan telah disosialisasikan</t>
  </si>
  <si>
    <t>a. Penanganan Benturan Kepentingan disosialiasikan ke seluruh unit organisasi 
b.  Penanganan Benturan Kepentingan disosialiasikan ke sebagian besar unit organisasi
c.  Penanganan Benturan Kepentingan disosialiasikan ke sebagian kecil unit organisasi
d.  Penanganan Benturan Kepentingan belum disosialiasikan ke seluruh unit organisasi</t>
  </si>
  <si>
    <t>Telah dilakukan evaluasi atas Penanganan Benturan Kepentingan</t>
  </si>
  <si>
    <t>a. Penanganan Benturan Kepentingan dimonitoring dan evaluasi secara berkala
b. Penanganan Benturan Kepentingan dimonitoring dan evaluasi tidak secara berkala
c. Penanganan Benturan Kepentingan belum di monitoring dan evaluasi</t>
  </si>
  <si>
    <t>Hasil evaluasi atas Penanganan Benturan Kepentingan telah ditindaklanjuti</t>
  </si>
  <si>
    <r>
      <t xml:space="preserve">a. Seluruh Hasil evaluasi atas Penanganan Benturan Kepentingan telah ditindaklanjuti
b. Sebagian besar Hasil evaluasi atas Penanganan Benturan Kepentingan telah ditindaklanjuti
c. Sebagian kecil </t>
    </r>
    <r>
      <rPr>
        <sz val="11"/>
        <color indexed="8"/>
        <rFont val="Calibri"/>
        <family val="2"/>
      </rPr>
      <t>Hasil evaluasi atas Penanganan Benturan Kepentingan telah ditindaklanjuti</t>
    </r>
    <r>
      <rPr>
        <sz val="11"/>
        <color theme="1"/>
        <rFont val="Calibri"/>
        <family val="2"/>
        <scheme val="minor"/>
      </rPr>
      <t xml:space="preserve">
d. Seluruh Hasil evaluasi atas Penanganan Benturan Kepentingan belum ditindaklanjuti</t>
    </r>
  </si>
  <si>
    <t>Pembangunan Zona Integritas (2,5)</t>
  </si>
  <si>
    <t>Telah dilakukan pencanangan zona integritas</t>
  </si>
  <si>
    <t>Ya, apabila terdapat Dokumen Pencanangan Zona Integritas ditandatangani sesuai ketentuan</t>
  </si>
  <si>
    <t>Telah ditetapkan unit yang akan dikembangkan menjadi zona integritas</t>
  </si>
  <si>
    <t>Ya, apabila ada Surat Keputusan Tentang unit yang ditetapkan</t>
  </si>
  <si>
    <t>Telah dilakukan evaluasi atas zona integritas yang telah ditentukan</t>
  </si>
  <si>
    <t>a.Zona integritas yang telah ditentukan dimonitoring dan evaluasi secara berkala
b. Zona integritas yang telah ditentukan dimonitoring dan evaluasi tidak secara berkala
c. Zona integritas yang telah ditentukan belum di monitoring dan evaluasi</t>
  </si>
  <si>
    <t>Telah terdapat unit kerja yang ditetapkan sebagai “menuju WBK/WBBM”</t>
  </si>
  <si>
    <t>a. Telah terdapat unit kerja yang berpredikat menuju WBBM
b. Telah terdapat unit kerja yang berpredikat menuju WBK
c. Belum terdapat unit kerja yang berpredikat menuju WBK</t>
  </si>
  <si>
    <t>Aparat Pengawasan Intern Pemerintah (APIP) (1,5)</t>
  </si>
  <si>
    <t>Rekomendasi APIP didukung dengan komitmen pimpinan</t>
  </si>
  <si>
    <t xml:space="preserve">a. Seluruh rekomendasi yang memerlukan komitmen pimpinan telah ditindaklanjuti dalam 2 tahun terakhir
b. Sebagian rekomendasi yang memerlukan komitmen pimpinan telah di tindaklanjuti dalam 2 tahun terakhir 
c. Sebagian kecil rekomendasi yang memerlukan komitmen pimpinan telah di tindaklanjuti dalam 2 tahun terakhir 
d. Seluruh rekomendasi yang memerlukan komitmen pimpinan belum ditindaklanjuti dalam 2 tahun terakhir
</t>
  </si>
  <si>
    <t>APIP didukung dengan SDM yang memadai secara kualitas dan kuantitas.</t>
  </si>
  <si>
    <t>a. Seluruh fungsi pengawasan internal tertangani oleh SDM yang kompeten baik secara kuantitas maupun kualitas
b. Sebagian besar fungsi pengawasan internal tertangani oleh SDM yang kompeten baik secara kuantitas maupun kualitas
c. Sebagian kecil fungsi pengawasan internal tertangani oleh SDM yang kompeten baik secara kuantitas maupun kualitas
d. Seluruh fungsi pengawasan internal belum tertangani oleh SDM yang kompeten baik secara kuantitas maupun kualitas</t>
  </si>
  <si>
    <t>APIP didukung dengan anggaran yang memadai</t>
  </si>
  <si>
    <t>a. Seluruh kebutuhan didukung oleh anggaran
b. Sebagian besar kebutuhan didukung oleh anggaran
c. Sebagian kecil kebutuhan didukung oleh anggaran
d. Seluruh kebutuhan belum didukung oleh anggaran</t>
  </si>
  <si>
    <r>
      <t xml:space="preserve">APIP berfokus pada </t>
    </r>
    <r>
      <rPr>
        <i/>
        <sz val="11"/>
        <color theme="1"/>
        <rFont val="Calibri"/>
        <family val="2"/>
        <scheme val="minor"/>
      </rPr>
      <t xml:space="preserve">client </t>
    </r>
    <r>
      <rPr>
        <sz val="11"/>
        <color theme="1"/>
        <rFont val="Calibri"/>
        <family val="2"/>
        <scheme val="minor"/>
      </rPr>
      <t>dan audit berbasis risiko</t>
    </r>
  </si>
  <si>
    <t>a. Seluruh fungsi pengawasan internal berfokus pada client dan audit berbasis risiko
b. Sebagian besar fungsi pengawasan internal berfokus pada client dan audit berbasis risiko
c. Sebagian kecil fungsi pengawasan internal berfokus pada client dan audit berbasis risiko
d.  Seluruh fungsi pengawasan internal belum berfokus pada client dan audit berbasis risiko</t>
  </si>
  <si>
    <t xml:space="preserve"> Indeks Internal Audit Capability Model (IACM)</t>
  </si>
  <si>
    <t>Penilaian menggunakan instrumen tentang Pedoman Teknis Peningkatan Kapabilitas APIP (Perka BPKP Nomor 16/2015)</t>
  </si>
  <si>
    <t>Level
(Skala 5)</t>
  </si>
  <si>
    <t>Telah terdapat sarana layanan terpadu/terintegrasi</t>
  </si>
  <si>
    <t xml:space="preserve">a. Apabila seluruh pelayanan sudah dilakukan secara terpadu
b. Apabila sebagian besar pelayanan sudah dilakukan secara terpadu
c. Apabila sebagian kecil pelayanan sudah dilakukan secara terpadu
d. Apabila tidak ada pelayanan yang dilakukan secara terpadu
</t>
  </si>
  <si>
    <t>Terdapat media pengaduan pelayanan</t>
  </si>
  <si>
    <t>Terdapat SOP pengaduan pelayanan</t>
  </si>
  <si>
    <t>a. Terdapat SOP pengaduan pelayanan secara komprehensif
b. Terdapat SOP pengaduan pelayanan namun belum seluruhnya
c. Belum ada SOP pengaduan pelayanan</t>
  </si>
  <si>
    <t>Terdapat unit yang mengelola pengaduan pelayanan</t>
  </si>
  <si>
    <t>ya, apabila telah ditetapkan unit pengelola pengaduan</t>
  </si>
  <si>
    <t>Dilakukan survey kepuasan masyarakat terhadap pelayanan</t>
  </si>
  <si>
    <t>Dilakukan tindak lanjut atas hasil survey kepuasan masyarakat</t>
  </si>
  <si>
    <t>Telah memiliki rencana penerapan teknologi informasi dalam pemberian pelayanan</t>
  </si>
  <si>
    <t>Ya, apabila ada rencana penerapan teknologi informasi dalam pemberian pelayanan</t>
  </si>
  <si>
    <t>Telah menerapkan teknologi informasi dalam memberikan pelayanan</t>
  </si>
  <si>
    <t>a. Seluruh pelayanan telah menerapkan teknologi informasi dalam memberikan pelayanan
b. Sebagian besar pelayanan telah menerapkan teknologi informasi dalam memberikan pelayanan
c. Sebagian kecil pelayanan telah menerapkan teknologi informasi dalam memberikan pelayanan
d. Seluruh pelayanan belum menerapkan teknologi informasi dalam memberikan pelayanan</t>
  </si>
  <si>
    <t>Telah dilakukan perbaikan secara terus menerus</t>
  </si>
  <si>
    <t xml:space="preserve">a. Perbaikan dilakukan secara terus-menerus
b. Perbaikan dilakukan tidak secara terus menerus
c. Belum dilakukan perbaikan </t>
  </si>
  <si>
    <t>B.</t>
  </si>
  <si>
    <t>HASIL (40)</t>
  </si>
  <si>
    <t>KAPASITAS DAN AKUNTABILITAS KINERJA ORGANISASI (20)</t>
  </si>
  <si>
    <t>Nilai Akuntabilitas Kinerja (14)</t>
  </si>
  <si>
    <t>Diisi dengan nilai hasil evaluasi Sistem Akuntabilitas Kinerja Instansi Pemerintah (SAKIP)</t>
  </si>
  <si>
    <t>0-100</t>
  </si>
  <si>
    <t>Nilai Kapasitas Organisasi (Survei Internal) (6)</t>
  </si>
  <si>
    <t>Diisi dengan nilai hasil Survei Internal Kapasitas Organisasi</t>
  </si>
  <si>
    <t>0-5</t>
  </si>
  <si>
    <t>PEMERINTAH YANG BERSIH DAN BEBAS KKN (10)</t>
  </si>
  <si>
    <t>Nilai Persepsi Korupsi (Survei Eksternal) (7)</t>
  </si>
  <si>
    <t>Diisi dengan nilai hasil Survei Eksternal atas Persepsi Korupsi</t>
  </si>
  <si>
    <t>0-4</t>
  </si>
  <si>
    <t>Opini BPK (3)</t>
  </si>
  <si>
    <t>Diisi dengan Opini BPK atas Laporan Keuangan</t>
  </si>
  <si>
    <t>KUALITAS PELAYANAN PUBLIK (10)</t>
  </si>
  <si>
    <t>Nilai Persepsi Kualitas Pelayanan (Survei Eksternal) (10)</t>
  </si>
  <si>
    <t>Diisi dengan Nilai Hasil Survei Eksternal Kualitas Pelayanan</t>
  </si>
  <si>
    <t>TOTAL HASIL</t>
  </si>
  <si>
    <t>NILAI EVALUASI REFORMASI BIROKRASI</t>
  </si>
  <si>
    <t>a. Telah membentuk Tim Reformasi Birokrasi sesuai kebutuhan organisasi
b. Telah membentuk Tim Reformasi Birokrasi namun belum sesuai kebutuhan organisasi
c. Belum membentuk Tim Reformasi Birokrasi</t>
  </si>
  <si>
    <t>Unit</t>
  </si>
  <si>
    <t>a. Telah dibentuk penanggung jawab Reformasi Birokrasi dengan ketetapan formal
b. Telah dibentuk penanggung jawab Reformasi Birokrasi namun tanpa ketetapan formal
c. Belum terdapat penanggung jawab Reformasi Birokrasi</t>
  </si>
  <si>
    <r>
      <t xml:space="preserve">a. Rencana Kerja telah menyajikan prioritas perbaikan, target waktu, penanggungjawab, dan telah diformalkan serta </t>
    </r>
    <r>
      <rPr>
        <b/>
        <sz val="11"/>
        <rFont val="Calibri"/>
        <family val="2"/>
        <scheme val="minor"/>
      </rPr>
      <t>telah selaras dengan Road Map</t>
    </r>
    <r>
      <rPr>
        <sz val="11"/>
        <rFont val="Calibri"/>
        <family val="2"/>
        <scheme val="minor"/>
      </rPr>
      <t xml:space="preserve">
b.  Rencana Kerja telah menyajikan prioritas perbaikan, target waktu, penanggungjawab, dan telah diformalkan, </t>
    </r>
    <r>
      <rPr>
        <b/>
        <sz val="11"/>
        <rFont val="Calibri"/>
        <family val="2"/>
        <scheme val="minor"/>
      </rPr>
      <t>namun belum selaras dengan Road Map</t>
    </r>
    <r>
      <rPr>
        <sz val="11"/>
        <rFont val="Calibri"/>
        <family val="2"/>
        <scheme val="minor"/>
      </rPr>
      <t xml:space="preserve"> 
c. Rencana Kerja belum menyajikan prioritas perbaikan, target waktu, dan penanggungjawab</t>
    </r>
  </si>
  <si>
    <t>a. Seluruh anggota unit kerja telah mendapatkan sosialisasi dan internalisasi Rencana Kerja
b. Sebagian besar anggota unit kerja telah mendapatkan sosialisasi dan internalisasi Rencana Kerja
c. Sebagian kecil anggota unit kerja telah mendapatkan sosialisasi dan internalisasi Rencana Kerja
d. Seluruh anggota unit kerja belum mendapatkan sosialisasi dan internalisasi Rencana Kerja</t>
  </si>
  <si>
    <t>a. seluruh jajaran pimpinan unit terlibat secara aktif dan berkelanjutan dalam pelaksanaan Reformasi Birokrasi
b. sebagian besar pimpinan unit terlibat secara aktif dan berkelanjutan dalam pelaksanaan Reformasi Birokrasi
c. sebagian kecil pimpinan unit terlibat secara aktif dan berkelanjutan dalam pelaksanaan Reformasi Birokrasi
d. Seluruh jajaran pimpinan unit belum terlibat secara aktif dan berkelanjutan dalam pelaksanaan Reformasi Birokrasi</t>
  </si>
  <si>
    <t>a. Telah dilakukan evaluasi yang menganalisis kesesuaian struktur organisasi dengan kinerja yang akan dihasilkan seluruh fungsi unit kerja
b. Telah dilakukan evaluasi yang menganalisis kesesuaian struktur organisasi dengan kinerja yang akan dihasilkan sebagian fungsi unit kerja
c. Belum dilakukan evaluasi yang menganalisis kesesuaian struktur organisasi dengan kinerja yang akan dihasilkan unit kerja</t>
  </si>
  <si>
    <t>A</t>
  </si>
  <si>
    <t>Penanggungjawab RB internal unit kerja telah melakukan pemantauan dan evaluasi pelaksanaan rencana kerja.</t>
  </si>
  <si>
    <t>Rencana Kerja Reformasi Birokrasi unit kerja selaras dengan Road Map</t>
  </si>
  <si>
    <r>
      <t xml:space="preserve">a. Telah dilakukan identifikasi, analisis, dan pemetaan terhadap </t>
    </r>
    <r>
      <rPr>
        <sz val="11"/>
        <rFont val="Calibri"/>
        <family val="2"/>
      </rPr>
      <t>seluruh</t>
    </r>
    <r>
      <rPr>
        <sz val="11"/>
        <rFont val="Calibri"/>
        <family val="2"/>
        <scheme val="minor"/>
      </rPr>
      <t xml:space="preserve"> peraturan perundang-undangan/kebijakan yang akan diriviu/dihapus
b. Telah dilakukan identifikasi, analisis, dan pemetaan terhadap </t>
    </r>
    <r>
      <rPr>
        <sz val="11"/>
        <rFont val="Calibri"/>
        <family val="2"/>
      </rPr>
      <t>sebagian peraturan</t>
    </r>
    <r>
      <rPr>
        <sz val="11"/>
        <rFont val="Calibri"/>
        <family val="2"/>
        <scheme val="minor"/>
      </rPr>
      <t xml:space="preserve"> perundang-undangan/kebijakan yang akan dirivu/dihapus
c.</t>
    </r>
    <r>
      <rPr>
        <sz val="11"/>
        <rFont val="Calibri"/>
        <family val="2"/>
      </rPr>
      <t xml:space="preserve"> Belum dilakukan</t>
    </r>
    <r>
      <rPr>
        <sz val="11"/>
        <rFont val="Calibri"/>
        <family val="2"/>
        <scheme val="minor"/>
      </rPr>
      <t xml:space="preserve"> identifikasi, analisis, dan pemetaan terhadap peraturan perundang-undangan/kebijakan yang akan direvisi/dihapus</t>
    </r>
  </si>
  <si>
    <t>k.</t>
  </si>
  <si>
    <t>Telah memiliki peta proses bisnis yang sesuai dengan tugas dan fungsi dan selaras dengan Kinerja Organisasi secara berjenjang</t>
  </si>
  <si>
    <t>l.</t>
  </si>
  <si>
    <t>Perhitungan kebutuhan pegawai telah dilakukan sesuai kebutuhan unit kerja</t>
  </si>
  <si>
    <t>PUSAT+ UNIT</t>
  </si>
  <si>
    <t>PUSAT</t>
  </si>
  <si>
    <t>UNIT</t>
  </si>
  <si>
    <r>
      <t>a. Seluruh tugas telah dilaksanakan oleh</t>
    </r>
    <r>
      <rPr>
        <b/>
        <sz val="11"/>
        <rFont val="Calibri"/>
        <family val="2"/>
        <scheme val="minor"/>
      </rPr>
      <t xml:space="preserve"> Tim Reformasi Birokrasi/Penanggung jawab Reformasi Birokrasi</t>
    </r>
    <r>
      <rPr>
        <sz val="11"/>
        <rFont val="Calibri"/>
        <family val="2"/>
        <charset val="1"/>
        <scheme val="minor"/>
      </rPr>
      <t xml:space="preserve"> sesuai dengan rencana kerja
b. Sebagian besar tugas telah dilaksanakan oleh </t>
    </r>
    <r>
      <rPr>
        <b/>
        <sz val="11"/>
        <rFont val="Calibri"/>
        <family val="2"/>
        <scheme val="minor"/>
      </rPr>
      <t>Tim Reformasi Birokrasi/Penanggung jawab Reformasi Birokrasi</t>
    </r>
    <r>
      <rPr>
        <sz val="11"/>
        <rFont val="Calibri"/>
        <family val="2"/>
        <charset val="1"/>
        <scheme val="minor"/>
      </rPr>
      <t xml:space="preserve"> sesuai dengan rencana kerja
c. Sebagian kecil tugas telah dilaksanakan oleh</t>
    </r>
    <r>
      <rPr>
        <b/>
        <sz val="11"/>
        <rFont val="Calibri"/>
        <family val="2"/>
        <scheme val="minor"/>
      </rPr>
      <t xml:space="preserve"> Tim Reformasi Birokrasi/Penanggung jawab Reformasi Birokrasi</t>
    </r>
    <r>
      <rPr>
        <sz val="11"/>
        <rFont val="Calibri"/>
        <family val="2"/>
        <charset val="1"/>
        <scheme val="minor"/>
      </rPr>
      <t xml:space="preserve"> sesuai dengan rencana kerja
d. Seluruh tugas belum dilaksanakan oleh </t>
    </r>
    <r>
      <rPr>
        <b/>
        <sz val="11"/>
        <rFont val="Calibri"/>
        <family val="2"/>
        <scheme val="minor"/>
      </rPr>
      <t>Tim Reformasi Birokrasi/Penanggung jawab Reformasi Birokrasi</t>
    </r>
    <r>
      <rPr>
        <sz val="11"/>
        <rFont val="Calibri"/>
        <family val="2"/>
        <charset val="1"/>
        <scheme val="minor"/>
      </rPr>
      <t xml:space="preserve"> sesuai dengan rencana kerja</t>
    </r>
  </si>
  <si>
    <r>
      <rPr>
        <b/>
        <sz val="11"/>
        <color theme="1"/>
        <rFont val="Calibri"/>
        <family val="2"/>
        <scheme val="minor"/>
      </rPr>
      <t>Tim Reformasi Birokrasi/Penanggung jawab Reformasi Birokrasi</t>
    </r>
    <r>
      <rPr>
        <sz val="11"/>
        <color theme="1"/>
        <rFont val="Calibri"/>
        <family val="2"/>
        <scheme val="minor"/>
      </rPr>
      <t xml:space="preserve"> telah melaksanakan tugas sesuai rencana kerja Tim Reformasi Birokrasi </t>
    </r>
  </si>
  <si>
    <r>
      <rPr>
        <b/>
        <sz val="11"/>
        <color theme="1"/>
        <rFont val="Calibri"/>
        <family val="2"/>
        <scheme val="minor"/>
      </rPr>
      <t>Tim Reformasi Birokrasi/Penanggung jawab Reformasi Birokrasi</t>
    </r>
    <r>
      <rPr>
        <sz val="11"/>
        <color theme="1"/>
        <rFont val="Calibri"/>
        <family val="2"/>
        <scheme val="minor"/>
      </rPr>
      <t xml:space="preserve"> telah melakukan monitoring dan evaluasi rencana kerja, dan hasil evaluasi telah ditindaklanjuti</t>
    </r>
  </si>
  <si>
    <t>a. Seluruh rencana kerja telah dimonitoring dan di evaluasi, dan hasil evaluasi telah ditindaklanjuti 
b. Sebagian besar rencana kerja telah dimonitoring dan di evaluasi, dan hasil evaluasi telah ditindaklanjuti
c. Sebagian kecil rencana kerja telah dimonitoring dan di evaluasi, dan hasil evaluasi telah ditindaklanjuti
d. Seluruh rencana kerja belum dimonitoring dan di evaluasi</t>
  </si>
  <si>
    <t>Tim Reformasi Birokrasi/Penanggung jawab Reformasi Birokrasi unit kerja telah dibentuk</t>
  </si>
  <si>
    <t>Road Map/Rencana Kerja Reformasi Unit Kerja telah disusun dan diformalkan</t>
  </si>
  <si>
    <t>Rencana Kerja Reformasi Unit Kerja telah disusun dan diformalkan</t>
  </si>
  <si>
    <t>Telah terdapat sosialisasi/internalisasi Road Map/Rencana Kerja Reformasi Birokrasi unit kerja kepada anggota organisasi</t>
  </si>
  <si>
    <t>Terdapat keterlibatan pimpinan tertinggi/pimpinan unit kerja secara aktif dan berkelanjutan dalam pelaksanaan reformasi birokrasi</t>
  </si>
  <si>
    <r>
      <t xml:space="preserve">Terdapat upaya untuk menggerakkan organisasi/unit kerja dalam melakukan perubahan melalui pembentukan </t>
    </r>
    <r>
      <rPr>
        <i/>
        <sz val="11"/>
        <rFont val="Calibri"/>
        <family val="2"/>
        <scheme val="minor"/>
      </rPr>
      <t xml:space="preserve">agent of change </t>
    </r>
    <r>
      <rPr>
        <sz val="11"/>
        <rFont val="Calibri"/>
        <family val="2"/>
        <scheme val="minor"/>
      </rPr>
      <t xml:space="preserve">ataupun </t>
    </r>
    <r>
      <rPr>
        <i/>
        <sz val="11"/>
        <rFont val="Calibri"/>
        <family val="2"/>
        <scheme val="minor"/>
      </rPr>
      <t>role model</t>
    </r>
  </si>
  <si>
    <t>Telah dilakukan identifikasi, analisis, dan pemetaan terhadap peraturan perundang-undangan yang tidak harmonis/sinkron yang akan direvisi/dihapus</t>
  </si>
  <si>
    <t>Telah dilakukan evaluasi yang menganalisis kesesuaian struktur organisasi/unit kerja dengan kinerja yang akan dihasilkan</t>
  </si>
  <si>
    <t>Analisis jabatan dan analisis beban kerja telah sesuai kebutuhan unit kerja dan selaras dengan kinerja utama</t>
  </si>
  <si>
    <t xml:space="preserve">a. Analisis jabatan dan analisis beban kerja telah sesuai kinerja yang dihasilkan
b. Analisis jabatan dan analisis beban kerja telah dilakukan kepada seluruh jabatan namun belum sesuai kinerja yang dihasilkan
c.  Analisis jabatan dan analisis beban kerja hanya dilakukan kepada sebagian jabatan
d. Analisis jabatan dan analisis beban kerja belum dilakukan </t>
  </si>
  <si>
    <t>Hasil penilaian kinerja individu telah dijadikan dasar untuk pengembangan karir individu/pemberian reward and punishment lainnya</t>
  </si>
  <si>
    <t>Pusat</t>
  </si>
  <si>
    <t>Penanganan pengaduan masyarakat telah diimplementasikan</t>
  </si>
  <si>
    <t>a. Hasil penilaian kinerja individu telah dijadikan dasar untuk pemberian reward and punishment lainnya terhadap seluruh pegawai
b. Hasil penilaian kinerja individu telah dijadikan dasar untuk pemberian reward and punishment lainnya terhadap sebagian besar pegawai
c. Hasil penilaian kinerja individu telah dijadikan dasar untuk pemberian reward and punishment lainnya terhadap sebagian kecil pegawai 
d. Hasil penilaian kinerja individu belum dijadikan dasar untuk pemberian reward and punishment lainnya terhadap seluruh pegawai</t>
  </si>
  <si>
    <t>WTP</t>
  </si>
  <si>
    <t>Indeks RB</t>
  </si>
  <si>
    <t>Penilaian Pusat</t>
  </si>
  <si>
    <t>Kontrol</t>
  </si>
  <si>
    <t>Rata-Rata</t>
  </si>
  <si>
    <t>=</t>
  </si>
  <si>
    <t>Keterbukaan Informasi Publik (1,25)</t>
  </si>
  <si>
    <r>
      <t xml:space="preserve">E-Government </t>
    </r>
    <r>
      <rPr>
        <b/>
        <sz val="11"/>
        <rFont val="Calibri"/>
        <family val="2"/>
        <scheme val="minor"/>
      </rPr>
      <t>(1,5)</t>
    </r>
  </si>
  <si>
    <t>Proses bisnis dan prosedur operasional tetap (SOP) kegiatan utama (1,25)</t>
  </si>
  <si>
    <t>Kualitas Pengelolaan Arsip (1)</t>
  </si>
  <si>
    <t>Unit 1</t>
  </si>
  <si>
    <t>Unit 2</t>
  </si>
  <si>
    <t>Unit 9</t>
  </si>
  <si>
    <t>Unit 4</t>
  </si>
  <si>
    <t>Unit 5</t>
  </si>
  <si>
    <t>Unit 6</t>
  </si>
  <si>
    <t>Unit 7</t>
  </si>
  <si>
    <t>Unit 3</t>
  </si>
  <si>
    <t>Unit 8</t>
  </si>
  <si>
    <t>Unit 10</t>
  </si>
  <si>
    <t>TOTAL PENGUNGKIT (UNIT)</t>
  </si>
  <si>
    <t>WTP/WTP-DPP/WDP/TMP/TW/
Tidak Ada Laporan</t>
  </si>
  <si>
    <t>a. Mayoritas koordinator assessor mencapai konsensus dan seluruh kriteria dibahas 
b. Tidak seluruh koordinator  assessor mencapai konsensus dan/atau tidak seluruh kriteria dibahas; 
c. Belum ada konsensus yang dicapai oleh para koordinator assessor</t>
  </si>
  <si>
    <t>a. Pengukuran kinerja individu dilakukan secara bulanan
b. Pengukuran kinerja individu dilakukan secara triwulanan
c. Pengukuran kinerja individu dilakukan secara semesteran
d. Pengukuran kinerja individu dilakukan secara tahunan
e. Pengukuran kinerja individu belum dilakukan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</si>
</sst>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i/>
      <sz val="11"/>
      <name val="Calibri"/>
      <family val="2"/>
      <scheme val="minor"/>
    </font>
    <font>
      <sz val="11"/>
      <color indexed="8"/>
      <name val="Calibri"/>
      <family val="2"/>
    </font>
    <font>
      <b/>
      <sz val="11"/>
      <name val="Calibri"/>
      <family val="2"/>
      <scheme val="minor"/>
    </font>
    <font>
      <i/>
      <sz val="11"/>
      <color theme="1"/>
      <name val="Calibri"/>
      <family val="2"/>
      <scheme val="minor"/>
    </font>
    <font>
      <i/>
      <sz val="11"/>
      <color indexed="8"/>
      <name val="Calibri"/>
      <family val="2"/>
    </font>
    <font>
      <sz val="11"/>
      <color theme="1"/>
      <name val="Calibri"/>
      <family val="2"/>
    </font>
    <font>
      <b/>
      <sz val="11"/>
      <color theme="1"/>
      <name val="Calibri"/>
      <family val="2"/>
    </font>
    <font>
      <sz val="11"/>
      <name val="Calibri"/>
      <family val="2"/>
      <charset val="1"/>
      <scheme val="minor"/>
    </font>
    <font>
      <sz val="22"/>
      <color theme="0"/>
      <name val="Calibri"/>
      <family val="2"/>
      <charset val="1"/>
      <scheme val="minor"/>
    </font>
    <font>
      <sz val="12"/>
      <color theme="1"/>
      <name val="Arial"/>
      <family val="2"/>
    </font>
    <font>
      <sz val="22"/>
      <color theme="1"/>
      <name val="Calibri"/>
      <family val="2"/>
      <charset val="1"/>
      <scheme val="minor"/>
    </font>
    <font>
      <sz val="11"/>
      <color indexed="8"/>
      <name val="Arial"/>
      <family val="2"/>
    </font>
    <font>
      <b/>
      <sz val="11"/>
      <name val="Calibri"/>
      <family val="2"/>
      <charset val="1"/>
      <scheme val="minor"/>
    </font>
    <font>
      <sz val="28"/>
      <name val="Calibri"/>
      <family val="2"/>
      <charset val="1"/>
      <scheme val="minor"/>
    </font>
    <font>
      <sz val="11"/>
      <name val="Calibri"/>
      <family val="2"/>
    </font>
    <font>
      <sz val="11"/>
      <color theme="0"/>
      <name val="Calibri"/>
      <family val="2"/>
      <scheme val="minor"/>
    </font>
    <font>
      <b/>
      <sz val="6"/>
      <color theme="0"/>
      <name val="Calibri"/>
      <family val="2"/>
      <scheme val="minor"/>
    </font>
    <font>
      <b/>
      <sz val="12"/>
      <color theme="0"/>
      <name val="Calibri"/>
      <family val="2"/>
      <scheme val="minor"/>
    </font>
  </fonts>
  <fills count="17">
    <fill>
      <patternFill patternType="none"/>
    </fill>
    <fill>
      <patternFill patternType="gray125"/>
    </fill>
    <fill>
      <patternFill patternType="solid">
        <fgColor theme="3"/>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B9FFDC"/>
        <bgColor indexed="64"/>
      </patternFill>
    </fill>
    <fill>
      <patternFill patternType="solid">
        <fgColor theme="1"/>
        <bgColor indexed="64"/>
      </patternFill>
    </fill>
    <fill>
      <patternFill patternType="solid">
        <fgColor theme="2" tint="-0.499984740745262"/>
        <bgColor indexed="64"/>
      </patternFill>
    </fill>
    <fill>
      <patternFill patternType="solid">
        <fgColor rgb="FFDE1094"/>
        <bgColor indexed="64"/>
      </patternFill>
    </fill>
    <fill>
      <patternFill patternType="solid">
        <fgColor rgb="FF16C8C4"/>
        <bgColor indexed="64"/>
      </patternFill>
    </fill>
    <fill>
      <patternFill patternType="solid">
        <fgColor rgb="FFE5E93B"/>
        <bgColor indexed="64"/>
      </patternFill>
    </fill>
    <fill>
      <patternFill patternType="solid">
        <fgColor theme="0" tint="-0.499984740745262"/>
        <bgColor indexed="64"/>
      </patternFill>
    </fill>
    <fill>
      <patternFill patternType="solid">
        <fgColor theme="7" tint="0.59999389629810485"/>
        <bgColor indexed="64"/>
      </patternFill>
    </fill>
    <fill>
      <patternFill patternType="solid">
        <fgColor theme="9" tint="-0.249977111117893"/>
        <bgColor indexed="64"/>
      </patternFill>
    </fill>
    <fill>
      <patternFill patternType="solid">
        <fgColor theme="1" tint="0.249977111117893"/>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auto="1"/>
      </left>
      <right/>
      <top/>
      <bottom/>
      <diagonal/>
    </border>
    <border>
      <left/>
      <right style="thin">
        <color auto="1"/>
      </right>
      <top/>
      <bottom/>
      <diagonal/>
    </border>
    <border>
      <left/>
      <right/>
      <top style="thin">
        <color indexed="64"/>
      </top>
      <bottom/>
      <diagonal/>
    </border>
    <border>
      <left/>
      <right style="thin">
        <color auto="1"/>
      </right>
      <top style="thin">
        <color indexed="64"/>
      </top>
      <bottom/>
      <diagonal/>
    </border>
  </borders>
  <cellStyleXfs count="2">
    <xf numFmtId="0" fontId="0" fillId="0" borderId="0"/>
    <xf numFmtId="9" fontId="1" fillId="0" borderId="0" applyFont="0" applyFill="0" applyBorder="0" applyAlignment="0" applyProtection="0"/>
  </cellStyleXfs>
  <cellXfs count="228">
    <xf numFmtId="0" fontId="0" fillId="0" borderId="0" xfId="0"/>
    <xf numFmtId="0" fontId="4" fillId="0" borderId="1" xfId="0" applyFont="1" applyBorder="1" applyAlignment="1" applyProtection="1">
      <alignment horizontal="left" vertical="top" wrapText="1"/>
      <protection locked="0"/>
    </xf>
    <xf numFmtId="0" fontId="4" fillId="0" borderId="1" xfId="0" applyFont="1" applyBorder="1" applyAlignment="1">
      <alignment vertical="top" wrapText="1"/>
    </xf>
    <xf numFmtId="0" fontId="0" fillId="0" borderId="1" xfId="0" applyBorder="1" applyAlignment="1">
      <alignment vertical="top" wrapText="1"/>
    </xf>
    <xf numFmtId="0" fontId="0" fillId="0" borderId="1" xfId="0" applyBorder="1" applyAlignment="1">
      <alignment horizontal="center" vertical="top"/>
    </xf>
    <xf numFmtId="0" fontId="1" fillId="0" borderId="1" xfId="0" applyFont="1" applyBorder="1" applyAlignment="1">
      <alignment vertical="top" wrapText="1"/>
    </xf>
    <xf numFmtId="0" fontId="0" fillId="0" borderId="1" xfId="0" applyBorder="1" applyAlignment="1">
      <alignment horizontal="center" vertical="center"/>
    </xf>
    <xf numFmtId="0" fontId="0" fillId="0" borderId="1" xfId="0" applyBorder="1"/>
    <xf numFmtId="2" fontId="3" fillId="0" borderId="1" xfId="0" applyNumberFormat="1" applyFont="1" applyBorder="1" applyAlignment="1">
      <alignment horizontal="center" vertical="top" wrapText="1"/>
    </xf>
    <xf numFmtId="2"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0" fontId="3" fillId="0" borderId="0" xfId="0" applyFont="1" applyAlignment="1">
      <alignment horizontal="center"/>
    </xf>
    <xf numFmtId="164" fontId="2" fillId="2" borderId="0" xfId="0" applyNumberFormat="1" applyFont="1" applyFill="1" applyAlignment="1">
      <alignment horizontal="center" vertical="center" wrapText="1"/>
    </xf>
    <xf numFmtId="2" fontId="2" fillId="2" borderId="0" xfId="0" applyNumberFormat="1" applyFont="1" applyFill="1" applyAlignment="1">
      <alignment horizontal="center" vertical="center"/>
    </xf>
    <xf numFmtId="2" fontId="2" fillId="2" borderId="5" xfId="0" applyNumberFormat="1" applyFont="1" applyFill="1" applyBorder="1" applyAlignment="1">
      <alignment horizontal="center" vertical="top" wrapText="1"/>
    </xf>
    <xf numFmtId="0" fontId="3" fillId="3" borderId="2" xfId="0" applyFont="1" applyFill="1" applyBorder="1" applyAlignment="1">
      <alignment vertical="top"/>
    </xf>
    <xf numFmtId="2" fontId="3" fillId="3" borderId="3" xfId="0" applyNumberFormat="1" applyFont="1" applyFill="1" applyBorder="1" applyAlignment="1">
      <alignment horizontal="center" vertical="top" wrapText="1"/>
    </xf>
    <xf numFmtId="2" fontId="3" fillId="3" borderId="5" xfId="0" applyNumberFormat="1" applyFont="1" applyFill="1" applyBorder="1" applyAlignment="1">
      <alignment horizontal="center" vertical="top" wrapText="1"/>
    </xf>
    <xf numFmtId="0" fontId="3" fillId="3" borderId="5" xfId="0" applyFont="1" applyFill="1" applyBorder="1" applyAlignment="1">
      <alignment horizontal="center" vertical="center" wrapText="1"/>
    </xf>
    <xf numFmtId="10" fontId="3" fillId="3" borderId="6" xfId="1" applyNumberFormat="1" applyFont="1" applyFill="1" applyBorder="1" applyAlignment="1">
      <alignment horizontal="center" vertical="center" wrapText="1"/>
    </xf>
    <xf numFmtId="0" fontId="3" fillId="0" borderId="0" xfId="0" applyFont="1"/>
    <xf numFmtId="0" fontId="3" fillId="4" borderId="7" xfId="0" applyFont="1" applyFill="1" applyBorder="1" applyAlignment="1">
      <alignment vertical="top"/>
    </xf>
    <xf numFmtId="0" fontId="3" fillId="4" borderId="7" xfId="0" applyFont="1" applyFill="1" applyBorder="1" applyAlignment="1">
      <alignment horizontal="center" vertical="top"/>
    </xf>
    <xf numFmtId="0" fontId="3" fillId="4" borderId="7" xfId="0" applyFont="1" applyFill="1" applyBorder="1" applyAlignment="1">
      <alignment horizontal="left" vertical="top"/>
    </xf>
    <xf numFmtId="0" fontId="0" fillId="4" borderId="7" xfId="0" applyFill="1" applyBorder="1" applyAlignment="1">
      <alignment horizontal="center" vertical="top"/>
    </xf>
    <xf numFmtId="0" fontId="0" fillId="4" borderId="7" xfId="0" applyFill="1" applyBorder="1" applyAlignment="1">
      <alignment vertical="top" wrapText="1"/>
    </xf>
    <xf numFmtId="2" fontId="3" fillId="4" borderId="7" xfId="0" applyNumberFormat="1" applyFont="1" applyFill="1" applyBorder="1" applyAlignment="1">
      <alignment horizontal="center" vertical="top" wrapText="1"/>
    </xf>
    <xf numFmtId="2" fontId="3" fillId="4" borderId="7" xfId="0" applyNumberFormat="1" applyFont="1" applyFill="1" applyBorder="1" applyAlignment="1">
      <alignment horizontal="center" vertical="center" wrapText="1"/>
    </xf>
    <xf numFmtId="0" fontId="3" fillId="5" borderId="1" xfId="0" applyFont="1" applyFill="1" applyBorder="1" applyAlignment="1">
      <alignment vertical="top"/>
    </xf>
    <xf numFmtId="0" fontId="3" fillId="5" borderId="1" xfId="0" applyFont="1" applyFill="1" applyBorder="1" applyAlignment="1">
      <alignment horizontal="center" vertical="top"/>
    </xf>
    <xf numFmtId="0" fontId="0" fillId="5" borderId="1" xfId="0" applyFill="1" applyBorder="1"/>
    <xf numFmtId="2" fontId="3" fillId="5" borderId="1" xfId="0" applyNumberFormat="1" applyFont="1" applyFill="1" applyBorder="1" applyAlignment="1">
      <alignment horizontal="center" vertical="top" wrapText="1"/>
    </xf>
    <xf numFmtId="2" fontId="3" fillId="5" borderId="1" xfId="0" applyNumberFormat="1" applyFont="1" applyFill="1" applyBorder="1" applyAlignment="1">
      <alignment horizontal="center" vertical="center" wrapText="1"/>
    </xf>
    <xf numFmtId="10" fontId="3" fillId="5" borderId="1" xfId="1" applyNumberFormat="1" applyFont="1" applyFill="1" applyBorder="1" applyAlignment="1">
      <alignment horizontal="center" vertical="center" wrapText="1"/>
    </xf>
    <xf numFmtId="0" fontId="3" fillId="0" borderId="1" xfId="0" applyFont="1" applyBorder="1" applyAlignment="1">
      <alignment vertical="top"/>
    </xf>
    <xf numFmtId="0" fontId="3" fillId="0" borderId="1" xfId="0" applyFont="1" applyBorder="1" applyAlignment="1">
      <alignment horizontal="center" vertical="top"/>
    </xf>
    <xf numFmtId="0" fontId="4" fillId="7" borderId="1" xfId="0" applyFont="1" applyFill="1" applyBorder="1" applyAlignment="1" applyProtection="1">
      <alignment horizontal="center" vertical="center" wrapText="1"/>
      <protection locked="0"/>
    </xf>
    <xf numFmtId="10" fontId="0" fillId="0" borderId="1" xfId="1" applyNumberFormat="1" applyFont="1" applyBorder="1" applyAlignment="1">
      <alignment vertical="center"/>
    </xf>
    <xf numFmtId="0" fontId="12" fillId="0" borderId="1" xfId="0" applyFont="1" applyBorder="1" applyAlignment="1">
      <alignment vertical="top" wrapText="1"/>
    </xf>
    <xf numFmtId="0" fontId="13"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0" fontId="0" fillId="0" borderId="1" xfId="0" applyBorder="1" applyAlignment="1">
      <alignment horizontal="left" vertical="center" wrapText="1"/>
    </xf>
    <xf numFmtId="0" fontId="14" fillId="7" borderId="1" xfId="0" applyFont="1" applyFill="1" applyBorder="1" applyAlignment="1" applyProtection="1">
      <alignment horizontal="center" vertical="center" wrapText="1"/>
      <protection locked="0"/>
    </xf>
    <xf numFmtId="0" fontId="3" fillId="4" borderId="1" xfId="0" applyFont="1" applyFill="1" applyBorder="1" applyAlignment="1">
      <alignment vertical="top"/>
    </xf>
    <xf numFmtId="0" fontId="3" fillId="4" borderId="1" xfId="0" applyFont="1" applyFill="1" applyBorder="1" applyAlignment="1">
      <alignment horizontal="center" vertical="top"/>
    </xf>
    <xf numFmtId="0" fontId="3" fillId="4" borderId="1" xfId="0" applyFont="1" applyFill="1" applyBorder="1" applyAlignment="1">
      <alignment horizontal="left" vertical="top"/>
    </xf>
    <xf numFmtId="0" fontId="0" fillId="4" borderId="1" xfId="0" applyFill="1" applyBorder="1" applyAlignment="1">
      <alignment horizontal="center" vertical="top"/>
    </xf>
    <xf numFmtId="0" fontId="0" fillId="4" borderId="1" xfId="0" applyFill="1" applyBorder="1" applyAlignment="1">
      <alignment vertical="top" wrapText="1"/>
    </xf>
    <xf numFmtId="0" fontId="0" fillId="4" borderId="1" xfId="0" applyFill="1" applyBorder="1"/>
    <xf numFmtId="2" fontId="3" fillId="4" borderId="1" xfId="0" applyNumberFormat="1" applyFont="1" applyFill="1" applyBorder="1" applyAlignment="1">
      <alignment horizontal="center" vertical="top" wrapText="1"/>
    </xf>
    <xf numFmtId="2" fontId="3" fillId="4" borderId="1" xfId="0" applyNumberFormat="1" applyFont="1" applyFill="1" applyBorder="1" applyAlignment="1">
      <alignment horizontal="center" vertical="center" wrapText="1"/>
    </xf>
    <xf numFmtId="0" fontId="0" fillId="4" borderId="1" xfId="0" applyFill="1" applyBorder="1" applyAlignment="1">
      <alignment horizontal="center" vertical="center" wrapText="1"/>
    </xf>
    <xf numFmtId="10" fontId="0" fillId="4" borderId="1" xfId="1" applyNumberFormat="1" applyFont="1" applyFill="1" applyBorder="1" applyAlignment="1">
      <alignment horizontal="center" vertical="center" wrapText="1"/>
    </xf>
    <xf numFmtId="0" fontId="0" fillId="0" borderId="1" xfId="0" applyBorder="1" applyAlignment="1">
      <alignment horizontal="left" vertical="top" wrapText="1"/>
    </xf>
    <xf numFmtId="0" fontId="0" fillId="6" borderId="1" xfId="0" applyFill="1" applyBorder="1" applyAlignment="1">
      <alignment vertical="top" wrapText="1"/>
    </xf>
    <xf numFmtId="2" fontId="3" fillId="5" borderId="1" xfId="0" applyNumberFormat="1" applyFont="1" applyFill="1" applyBorder="1" applyAlignment="1">
      <alignment horizontal="left" vertical="top"/>
    </xf>
    <xf numFmtId="2" fontId="3" fillId="5" borderId="1" xfId="0" applyNumberFormat="1" applyFont="1" applyFill="1" applyBorder="1" applyAlignment="1">
      <alignment horizontal="left" vertical="top" wrapText="1"/>
    </xf>
    <xf numFmtId="0" fontId="3" fillId="6" borderId="1" xfId="0" applyFont="1" applyFill="1" applyBorder="1" applyAlignment="1">
      <alignment horizontal="center" vertical="top"/>
    </xf>
    <xf numFmtId="0" fontId="0" fillId="5" borderId="1" xfId="0" applyFill="1" applyBorder="1" applyAlignment="1">
      <alignment vertical="top" wrapText="1"/>
    </xf>
    <xf numFmtId="0" fontId="0" fillId="5" borderId="1" xfId="0" applyFill="1" applyBorder="1" applyAlignment="1">
      <alignment horizontal="center" vertical="center"/>
    </xf>
    <xf numFmtId="0" fontId="0" fillId="5" borderId="1" xfId="0" applyFill="1" applyBorder="1" applyAlignment="1">
      <alignment horizontal="center" vertical="center" wrapText="1"/>
    </xf>
    <xf numFmtId="2" fontId="7" fillId="0" borderId="1" xfId="0" applyNumberFormat="1" applyFont="1" applyBorder="1" applyAlignment="1">
      <alignment horizontal="center" vertical="top" wrapText="1"/>
    </xf>
    <xf numFmtId="0" fontId="4" fillId="5" borderId="1" xfId="0" applyFont="1" applyFill="1" applyBorder="1" applyAlignment="1">
      <alignment horizontal="center" vertical="center" wrapText="1"/>
    </xf>
    <xf numFmtId="0" fontId="0" fillId="0" borderId="1" xfId="0" applyBorder="1" applyAlignment="1">
      <alignment horizontal="center" vertical="center" wrapText="1"/>
    </xf>
    <xf numFmtId="2" fontId="3" fillId="6" borderId="1" xfId="0" applyNumberFormat="1" applyFont="1" applyFill="1" applyBorder="1" applyAlignment="1">
      <alignment horizontal="center" vertical="top" wrapText="1"/>
    </xf>
    <xf numFmtId="0" fontId="0" fillId="6" borderId="1" xfId="0" applyFill="1" applyBorder="1" applyAlignment="1">
      <alignment horizontal="center" vertical="center"/>
    </xf>
    <xf numFmtId="0" fontId="0" fillId="0" borderId="1" xfId="0" applyBorder="1" applyAlignment="1">
      <alignment horizontal="left" vertical="top"/>
    </xf>
    <xf numFmtId="0" fontId="7" fillId="5" borderId="1" xfId="0" applyFont="1" applyFill="1" applyBorder="1" applyAlignment="1">
      <alignment horizontal="center" vertical="center" wrapText="1"/>
    </xf>
    <xf numFmtId="0" fontId="15" fillId="0" borderId="1" xfId="0" applyFont="1" applyBorder="1" applyAlignment="1">
      <alignment horizontal="center" vertical="center"/>
    </xf>
    <xf numFmtId="0" fontId="0" fillId="7" borderId="1" xfId="0" applyFill="1" applyBorder="1" applyAlignment="1" applyProtection="1">
      <alignment horizontal="center" vertical="center" wrapText="1"/>
      <protection locked="0"/>
    </xf>
    <xf numFmtId="0" fontId="3" fillId="0" borderId="1" xfId="0" applyFont="1" applyBorder="1" applyAlignment="1">
      <alignment horizontal="center" vertical="center"/>
    </xf>
    <xf numFmtId="10" fontId="0" fillId="0" borderId="1" xfId="1" applyNumberFormat="1" applyFont="1" applyBorder="1" applyAlignment="1">
      <alignment horizontal="center" vertical="center" wrapText="1"/>
    </xf>
    <xf numFmtId="2" fontId="0" fillId="0" borderId="1" xfId="0" applyNumberFormat="1" applyBorder="1" applyAlignment="1">
      <alignment horizontal="center" vertical="center"/>
    </xf>
    <xf numFmtId="10" fontId="0" fillId="7" borderId="1" xfId="1" applyNumberFormat="1" applyFont="1" applyFill="1" applyBorder="1" applyAlignment="1">
      <alignment horizontal="center" vertical="center" wrapText="1"/>
    </xf>
    <xf numFmtId="0" fontId="10" fillId="0" borderId="1" xfId="0" applyFont="1" applyBorder="1" applyAlignment="1">
      <alignment horizontal="left" vertical="top" wrapText="1"/>
    </xf>
    <xf numFmtId="0" fontId="0" fillId="7" borderId="1" xfId="0" applyFill="1" applyBorder="1" applyAlignment="1">
      <alignment horizontal="center" vertical="center" wrapText="1"/>
    </xf>
    <xf numFmtId="0" fontId="10" fillId="0" borderId="1" xfId="0" quotePrefix="1" applyFont="1" applyBorder="1" applyAlignment="1">
      <alignment horizontal="left" vertical="top" wrapText="1"/>
    </xf>
    <xf numFmtId="2" fontId="0" fillId="0" borderId="1" xfId="1" applyNumberFormat="1" applyFont="1" applyBorder="1" applyAlignment="1">
      <alignment horizontal="center" vertical="center"/>
    </xf>
    <xf numFmtId="10" fontId="0" fillId="7" borderId="1" xfId="1" applyNumberFormat="1" applyFont="1" applyFill="1" applyBorder="1" applyAlignment="1" applyProtection="1">
      <alignment horizontal="center" vertical="center" wrapText="1"/>
      <protection locked="0"/>
    </xf>
    <xf numFmtId="0" fontId="12" fillId="3" borderId="1" xfId="0" applyFont="1" applyFill="1" applyBorder="1"/>
    <xf numFmtId="2" fontId="2" fillId="3" borderId="1" xfId="0" applyNumberFormat="1" applyFont="1" applyFill="1" applyBorder="1" applyAlignment="1">
      <alignment horizontal="center" vertical="top" wrapText="1"/>
    </xf>
    <xf numFmtId="0" fontId="2" fillId="3" borderId="1" xfId="0" applyFont="1" applyFill="1" applyBorder="1" applyAlignment="1">
      <alignment vertical="top" wrapText="1"/>
    </xf>
    <xf numFmtId="0" fontId="2" fillId="3" borderId="1" xfId="0" applyFont="1" applyFill="1" applyBorder="1" applyAlignment="1">
      <alignment horizontal="center" vertical="center" wrapText="1"/>
    </xf>
    <xf numFmtId="10" fontId="2" fillId="3" borderId="1" xfId="1" applyNumberFormat="1" applyFont="1" applyFill="1" applyBorder="1" applyAlignment="1">
      <alignment horizontal="center" vertical="center" wrapText="1"/>
    </xf>
    <xf numFmtId="0" fontId="12" fillId="6" borderId="0" xfId="0" applyFont="1" applyFill="1"/>
    <xf numFmtId="0" fontId="3" fillId="8" borderId="1" xfId="0" applyFont="1" applyFill="1" applyBorder="1" applyAlignment="1">
      <alignment vertical="top"/>
    </xf>
    <xf numFmtId="0" fontId="3" fillId="8" borderId="1" xfId="0" applyFont="1" applyFill="1" applyBorder="1" applyAlignment="1">
      <alignment horizontal="center" vertical="top"/>
    </xf>
    <xf numFmtId="0" fontId="3" fillId="8" borderId="1" xfId="0" applyFont="1" applyFill="1" applyBorder="1" applyAlignment="1">
      <alignment vertical="top" wrapText="1"/>
    </xf>
    <xf numFmtId="0" fontId="12" fillId="8" borderId="1" xfId="0" applyFont="1" applyFill="1" applyBorder="1"/>
    <xf numFmtId="2" fontId="3" fillId="8" borderId="1" xfId="0" applyNumberFormat="1" applyFont="1" applyFill="1" applyBorder="1" applyAlignment="1">
      <alignment horizontal="center" vertical="top" wrapText="1"/>
    </xf>
    <xf numFmtId="0" fontId="3" fillId="8" borderId="1" xfId="0" applyFont="1" applyFill="1" applyBorder="1" applyAlignment="1">
      <alignment horizontal="center" vertical="center" wrapText="1"/>
    </xf>
    <xf numFmtId="10" fontId="3" fillId="8" borderId="1" xfId="1" applyNumberFormat="1" applyFont="1" applyFill="1" applyBorder="1" applyAlignment="1">
      <alignment vertical="center" wrapText="1"/>
    </xf>
    <xf numFmtId="0" fontId="3" fillId="3" borderId="1" xfId="0" applyFont="1" applyFill="1" applyBorder="1" applyAlignment="1">
      <alignment vertical="top"/>
    </xf>
    <xf numFmtId="0" fontId="3" fillId="3" borderId="1" xfId="0" applyFont="1" applyFill="1" applyBorder="1" applyAlignment="1">
      <alignment horizontal="center" vertical="top"/>
    </xf>
    <xf numFmtId="0" fontId="0" fillId="3" borderId="1" xfId="0" applyFill="1" applyBorder="1" applyAlignment="1">
      <alignment vertical="top"/>
    </xf>
    <xf numFmtId="0" fontId="0" fillId="3" borderId="1" xfId="0" applyFill="1" applyBorder="1" applyAlignment="1">
      <alignment vertical="top" wrapText="1"/>
    </xf>
    <xf numFmtId="2" fontId="3" fillId="3" borderId="1" xfId="0" applyNumberFormat="1" applyFont="1" applyFill="1" applyBorder="1" applyAlignment="1">
      <alignment horizontal="center" vertical="top" wrapText="1"/>
    </xf>
    <xf numFmtId="0" fontId="0" fillId="3" borderId="1" xfId="0" applyFill="1" applyBorder="1" applyAlignment="1">
      <alignment horizontal="center" vertical="center" wrapText="1"/>
    </xf>
    <xf numFmtId="10" fontId="0" fillId="3" borderId="1" xfId="1" applyNumberFormat="1" applyFont="1" applyFill="1" applyBorder="1" applyAlignment="1">
      <alignment vertical="center" wrapText="1"/>
    </xf>
    <xf numFmtId="0" fontId="3" fillId="4" borderId="1" xfId="0" applyFont="1" applyFill="1" applyBorder="1" applyAlignment="1">
      <alignment vertical="top" wrapText="1"/>
    </xf>
    <xf numFmtId="0" fontId="12" fillId="4" borderId="1" xfId="0" applyFont="1" applyFill="1" applyBorder="1"/>
    <xf numFmtId="10" fontId="3" fillId="4" borderId="1" xfId="1" applyNumberFormat="1" applyFont="1" applyFill="1" applyBorder="1" applyAlignment="1">
      <alignment horizontal="center" vertical="center" wrapText="1"/>
    </xf>
    <xf numFmtId="0" fontId="12" fillId="5" borderId="1" xfId="0" applyFont="1" applyFill="1" applyBorder="1"/>
    <xf numFmtId="2" fontId="0" fillId="7" borderId="1" xfId="0" applyNumberFormat="1" applyFill="1" applyBorder="1" applyAlignment="1" applyProtection="1">
      <alignment horizontal="center" vertical="center" wrapText="1"/>
      <protection locked="0"/>
    </xf>
    <xf numFmtId="0" fontId="0" fillId="0" borderId="1" xfId="0" applyBorder="1" applyAlignment="1">
      <alignment vertical="top"/>
    </xf>
    <xf numFmtId="0" fontId="12" fillId="6" borderId="1" xfId="0" applyFont="1" applyFill="1" applyBorder="1"/>
    <xf numFmtId="0" fontId="0" fillId="0" borderId="1" xfId="0" applyBorder="1" applyAlignment="1">
      <alignment wrapText="1"/>
    </xf>
    <xf numFmtId="2" fontId="0" fillId="4" borderId="1" xfId="0" applyNumberFormat="1" applyFill="1" applyBorder="1" applyAlignment="1">
      <alignment horizontal="center" vertical="center" wrapText="1"/>
    </xf>
    <xf numFmtId="0" fontId="3" fillId="5" borderId="1" xfId="0" applyFont="1" applyFill="1" applyBorder="1" applyAlignment="1">
      <alignment vertical="top" wrapText="1"/>
    </xf>
    <xf numFmtId="2" fontId="3" fillId="7" borderId="1" xfId="0" applyNumberFormat="1" applyFont="1" applyFill="1" applyBorder="1" applyAlignment="1" applyProtection="1">
      <alignment horizontal="center" vertical="center" wrapText="1"/>
      <protection locked="0"/>
    </xf>
    <xf numFmtId="0" fontId="3" fillId="7" borderId="1" xfId="0" applyFont="1" applyFill="1" applyBorder="1" applyAlignment="1" applyProtection="1">
      <alignment horizontal="center" vertical="center" wrapText="1"/>
      <protection locked="0"/>
    </xf>
    <xf numFmtId="2" fontId="16" fillId="7" borderId="1" xfId="0" applyNumberFormat="1" applyFont="1" applyFill="1" applyBorder="1" applyAlignment="1" applyProtection="1">
      <alignment horizontal="center" vertical="center" wrapText="1"/>
      <protection locked="0"/>
    </xf>
    <xf numFmtId="0" fontId="12" fillId="0" borderId="1" xfId="0" applyFont="1" applyBorder="1"/>
    <xf numFmtId="2" fontId="2" fillId="3" borderId="1" xfId="0" applyNumberFormat="1" applyFont="1" applyFill="1" applyBorder="1" applyAlignment="1">
      <alignment horizontal="center" vertical="top"/>
    </xf>
    <xf numFmtId="2" fontId="2" fillId="3" borderId="1" xfId="0" applyNumberFormat="1" applyFont="1" applyFill="1" applyBorder="1" applyAlignment="1">
      <alignment horizontal="center" vertical="center" wrapText="1"/>
    </xf>
    <xf numFmtId="0" fontId="2" fillId="0" borderId="1" xfId="0" applyFont="1" applyBorder="1" applyAlignment="1">
      <alignment vertical="top"/>
    </xf>
    <xf numFmtId="0" fontId="2" fillId="0" borderId="1" xfId="0" applyFont="1" applyBorder="1" applyAlignment="1">
      <alignment horizontal="center" vertical="top"/>
    </xf>
    <xf numFmtId="0" fontId="2" fillId="0" borderId="1" xfId="0" applyFont="1" applyBorder="1" applyAlignment="1">
      <alignment vertical="top" wrapText="1"/>
    </xf>
    <xf numFmtId="2" fontId="2" fillId="0" borderId="1" xfId="0" applyNumberFormat="1" applyFont="1" applyBorder="1" applyAlignment="1">
      <alignment horizontal="center" vertical="top" wrapText="1"/>
    </xf>
    <xf numFmtId="0" fontId="12" fillId="2" borderId="1" xfId="0" applyFont="1" applyFill="1" applyBorder="1"/>
    <xf numFmtId="2" fontId="2" fillId="2" borderId="1" xfId="0" applyNumberFormat="1" applyFont="1" applyFill="1" applyBorder="1" applyAlignment="1">
      <alignment horizontal="center" vertical="top"/>
    </xf>
    <xf numFmtId="0" fontId="2" fillId="2" borderId="1" xfId="0" applyFont="1" applyFill="1" applyBorder="1" applyAlignment="1">
      <alignment vertical="top"/>
    </xf>
    <xf numFmtId="10" fontId="2" fillId="2" borderId="1" xfId="1" applyNumberFormat="1" applyFont="1" applyFill="1" applyBorder="1" applyAlignment="1">
      <alignment horizontal="center" vertical="center"/>
    </xf>
    <xf numFmtId="0" fontId="17" fillId="6" borderId="0" xfId="0" applyFont="1" applyFill="1" applyAlignment="1">
      <alignment vertical="top"/>
    </xf>
    <xf numFmtId="0" fontId="17" fillId="6" borderId="0" xfId="0" applyFont="1" applyFill="1" applyAlignment="1">
      <alignment horizontal="center" vertical="top"/>
    </xf>
    <xf numFmtId="0" fontId="12" fillId="6" borderId="0" xfId="0" applyFont="1" applyFill="1" applyAlignment="1">
      <alignment horizontal="center" vertical="top"/>
    </xf>
    <xf numFmtId="0" fontId="12" fillId="6" borderId="0" xfId="0" applyFont="1" applyFill="1" applyAlignment="1">
      <alignment vertical="top" wrapText="1"/>
    </xf>
    <xf numFmtId="0" fontId="12" fillId="0" borderId="0" xfId="0" applyFont="1"/>
    <xf numFmtId="2" fontId="7" fillId="6" borderId="0" xfId="0" applyNumberFormat="1" applyFont="1" applyFill="1"/>
    <xf numFmtId="10" fontId="12" fillId="6" borderId="0" xfId="1" applyNumberFormat="1" applyFont="1" applyFill="1" applyAlignment="1">
      <alignment vertical="center"/>
    </xf>
    <xf numFmtId="0" fontId="4" fillId="0" borderId="10" xfId="0" applyFont="1" applyBorder="1" applyAlignment="1">
      <alignment vertical="top" wrapText="1"/>
    </xf>
    <xf numFmtId="165" fontId="4" fillId="7" borderId="1" xfId="0" applyNumberFormat="1" applyFont="1" applyFill="1" applyBorder="1" applyAlignment="1" applyProtection="1">
      <alignment horizontal="center" vertical="center" wrapText="1"/>
      <protection locked="0"/>
    </xf>
    <xf numFmtId="165" fontId="3" fillId="5" borderId="1" xfId="0" applyNumberFormat="1" applyFont="1" applyFill="1" applyBorder="1" applyAlignment="1">
      <alignment horizontal="center" vertical="center" wrapText="1"/>
    </xf>
    <xf numFmtId="165" fontId="7" fillId="5" borderId="1" xfId="0" applyNumberFormat="1" applyFont="1" applyFill="1" applyBorder="1" applyAlignment="1">
      <alignment horizontal="center" vertical="center" wrapText="1"/>
    </xf>
    <xf numFmtId="165" fontId="0" fillId="7" borderId="1" xfId="0" applyNumberFormat="1" applyFill="1" applyBorder="1" applyAlignment="1" applyProtection="1">
      <alignment horizontal="center" vertical="center" wrapText="1"/>
      <protection locked="0"/>
    </xf>
    <xf numFmtId="164" fontId="2" fillId="2" borderId="7" xfId="0" applyNumberFormat="1" applyFont="1" applyFill="1" applyBorder="1" applyAlignment="1">
      <alignment horizontal="center" vertical="center" wrapText="1"/>
    </xf>
    <xf numFmtId="2" fontId="2" fillId="2" borderId="7" xfId="0" applyNumberFormat="1" applyFont="1" applyFill="1" applyBorder="1" applyAlignment="1">
      <alignment horizontal="center" vertical="center" wrapText="1"/>
    </xf>
    <xf numFmtId="0" fontId="2" fillId="2" borderId="7" xfId="0" applyFont="1" applyFill="1" applyBorder="1" applyAlignment="1">
      <alignment horizontal="center" vertical="center" wrapText="1"/>
    </xf>
    <xf numFmtId="10" fontId="2" fillId="2" borderId="7" xfId="1" applyNumberFormat="1" applyFont="1" applyFill="1" applyBorder="1" applyAlignment="1">
      <alignment horizontal="center" vertical="center" wrapText="1"/>
    </xf>
    <xf numFmtId="0" fontId="3" fillId="5" borderId="1" xfId="0" applyFont="1" applyFill="1" applyBorder="1" applyAlignment="1">
      <alignment vertical="center"/>
    </xf>
    <xf numFmtId="0" fontId="3" fillId="5" borderId="1" xfId="0" applyFont="1" applyFill="1" applyBorder="1" applyAlignment="1">
      <alignment horizontal="center" vertical="center"/>
    </xf>
    <xf numFmtId="0" fontId="0" fillId="5" borderId="1" xfId="0" applyFill="1" applyBorder="1" applyAlignment="1">
      <alignment vertical="center"/>
    </xf>
    <xf numFmtId="0" fontId="0" fillId="0" borderId="7" xfId="0" applyBorder="1" applyAlignment="1">
      <alignment horizontal="center" vertical="center"/>
    </xf>
    <xf numFmtId="10" fontId="2" fillId="2" borderId="2" xfId="1" applyNumberFormat="1" applyFont="1" applyFill="1" applyBorder="1" applyAlignment="1">
      <alignment horizontal="center" vertical="center" wrapText="1"/>
    </xf>
    <xf numFmtId="10" fontId="3" fillId="3" borderId="1" xfId="1" applyNumberFormat="1" applyFont="1" applyFill="1" applyBorder="1" applyAlignment="1">
      <alignment horizontal="center" vertical="center" wrapText="1"/>
    </xf>
    <xf numFmtId="0" fontId="4" fillId="0" borderId="1" xfId="0" applyFont="1" applyBorder="1" applyAlignment="1">
      <alignment horizontal="left" vertical="top" wrapText="1"/>
    </xf>
    <xf numFmtId="0" fontId="18" fillId="6" borderId="0" xfId="0" applyFont="1" applyFill="1" applyBorder="1" applyAlignment="1">
      <alignment horizontal="center"/>
    </xf>
    <xf numFmtId="0" fontId="3" fillId="0" borderId="1" xfId="0" applyFont="1" applyFill="1" applyBorder="1" applyAlignment="1">
      <alignment vertical="top"/>
    </xf>
    <xf numFmtId="0" fontId="3" fillId="0" borderId="1" xfId="0" applyFont="1" applyFill="1" applyBorder="1" applyAlignment="1">
      <alignment horizontal="center" vertical="top"/>
    </xf>
    <xf numFmtId="0" fontId="0" fillId="0" borderId="1" xfId="0" applyFill="1" applyBorder="1" applyAlignment="1">
      <alignment horizontal="center" vertical="center"/>
    </xf>
    <xf numFmtId="0" fontId="0" fillId="0" borderId="1" xfId="0" applyFill="1" applyBorder="1"/>
    <xf numFmtId="2" fontId="3" fillId="0" borderId="1" xfId="0" applyNumberFormat="1" applyFont="1" applyFill="1" applyBorder="1" applyAlignment="1">
      <alignment horizontal="center" vertical="top" wrapText="1"/>
    </xf>
    <xf numFmtId="0" fontId="0" fillId="0" borderId="0" xfId="0" applyFill="1"/>
    <xf numFmtId="0" fontId="4" fillId="0" borderId="1" xfId="0" applyFont="1" applyFill="1" applyBorder="1" applyAlignment="1" applyProtection="1">
      <alignment horizontal="center" vertical="center" wrapText="1"/>
      <protection locked="0"/>
    </xf>
    <xf numFmtId="0" fontId="12" fillId="10" borderId="0" xfId="0" applyFont="1" applyFill="1" applyAlignment="1">
      <alignment vertical="top" wrapText="1"/>
    </xf>
    <xf numFmtId="0" fontId="12" fillId="11" borderId="0" xfId="0" applyFont="1" applyFill="1" applyAlignment="1">
      <alignment vertical="top" wrapText="1"/>
    </xf>
    <xf numFmtId="0" fontId="12" fillId="12" borderId="0" xfId="0" applyFont="1" applyFill="1" applyAlignment="1">
      <alignment vertical="top" wrapText="1"/>
    </xf>
    <xf numFmtId="0" fontId="0" fillId="0" borderId="1" xfId="0" applyFont="1" applyBorder="1" applyAlignment="1">
      <alignment vertical="top" wrapText="1"/>
    </xf>
    <xf numFmtId="0" fontId="0" fillId="0" borderId="14" xfId="0" applyFont="1" applyFill="1" applyBorder="1" applyAlignment="1">
      <alignment horizontal="left" vertical="top" wrapText="1"/>
    </xf>
    <xf numFmtId="0" fontId="3" fillId="5" borderId="1" xfId="0" applyFont="1" applyFill="1" applyBorder="1" applyAlignment="1">
      <alignment horizontal="left" vertical="top" wrapText="1"/>
    </xf>
    <xf numFmtId="164" fontId="2" fillId="2" borderId="1" xfId="0" applyNumberFormat="1" applyFont="1" applyFill="1" applyBorder="1" applyAlignment="1">
      <alignment horizontal="center" vertical="center" wrapText="1"/>
    </xf>
    <xf numFmtId="0" fontId="0" fillId="0" borderId="8" xfId="0" applyFill="1" applyBorder="1" applyAlignment="1">
      <alignment horizontal="center" vertical="top"/>
    </xf>
    <xf numFmtId="0" fontId="0" fillId="0" borderId="8" xfId="0" applyFill="1" applyBorder="1" applyAlignment="1">
      <alignment horizontal="left" vertical="top" wrapText="1"/>
    </xf>
    <xf numFmtId="0" fontId="21" fillId="13" borderId="1" xfId="0" applyFont="1" applyFill="1" applyBorder="1" applyAlignment="1" applyProtection="1">
      <alignment horizontal="center" vertical="center" wrapText="1"/>
    </xf>
    <xf numFmtId="0" fontId="17" fillId="6" borderId="0" xfId="0" quotePrefix="1" applyFont="1" applyFill="1" applyAlignment="1">
      <alignment vertical="top"/>
    </xf>
    <xf numFmtId="2" fontId="3" fillId="14" borderId="1" xfId="0" applyNumberFormat="1" applyFont="1" applyFill="1" applyBorder="1" applyAlignment="1">
      <alignment horizontal="center" vertical="top" wrapText="1"/>
    </xf>
    <xf numFmtId="2" fontId="3" fillId="14" borderId="1" xfId="0" applyNumberFormat="1" applyFont="1" applyFill="1" applyBorder="1" applyAlignment="1">
      <alignment horizontal="center" vertical="center" wrapText="1"/>
    </xf>
    <xf numFmtId="2" fontId="20" fillId="15" borderId="1" xfId="0" applyNumberFormat="1" applyFont="1" applyFill="1" applyBorder="1" applyAlignment="1" applyProtection="1">
      <alignment horizontal="center" vertical="center" wrapText="1"/>
      <protection locked="0"/>
    </xf>
    <xf numFmtId="2" fontId="2" fillId="15" borderId="1" xfId="0" applyNumberFormat="1" applyFont="1" applyFill="1" applyBorder="1" applyAlignment="1">
      <alignment horizontal="center" vertical="top" wrapText="1"/>
    </xf>
    <xf numFmtId="10" fontId="2" fillId="2" borderId="0" xfId="1" applyNumberFormat="1" applyFont="1" applyFill="1" applyBorder="1" applyAlignment="1">
      <alignment horizontal="center" vertical="center" wrapText="1"/>
    </xf>
    <xf numFmtId="0" fontId="2" fillId="2" borderId="1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Border="1" applyAlignment="1">
      <alignment horizontal="center" vertical="center" wrapText="1"/>
    </xf>
    <xf numFmtId="164" fontId="2" fillId="2" borderId="0" xfId="0" applyNumberFormat="1" applyFont="1" applyFill="1" applyBorder="1" applyAlignment="1">
      <alignment horizontal="center" vertical="center" wrapText="1"/>
    </xf>
    <xf numFmtId="2" fontId="2" fillId="2" borderId="0" xfId="0" applyNumberFormat="1" applyFont="1" applyFill="1" applyBorder="1" applyAlignment="1">
      <alignment horizontal="center" vertical="top" wrapText="1"/>
    </xf>
    <xf numFmtId="10" fontId="2" fillId="2" borderId="16" xfId="1" applyNumberFormat="1" applyFont="1" applyFill="1" applyBorder="1" applyAlignment="1">
      <alignment horizontal="center" vertical="center" wrapText="1"/>
    </xf>
    <xf numFmtId="0" fontId="3" fillId="3" borderId="10" xfId="0" applyFont="1" applyFill="1" applyBorder="1" applyAlignment="1">
      <alignment vertical="top"/>
    </xf>
    <xf numFmtId="2" fontId="7" fillId="9" borderId="0" xfId="0" applyNumberFormat="1" applyFont="1" applyFill="1" applyBorder="1"/>
    <xf numFmtId="0" fontId="0" fillId="0" borderId="0" xfId="0" applyBorder="1"/>
    <xf numFmtId="0" fontId="3" fillId="3" borderId="1" xfId="0" applyFont="1" applyFill="1" applyBorder="1"/>
    <xf numFmtId="0" fontId="3" fillId="3" borderId="1" xfId="0" applyFont="1" applyFill="1" applyBorder="1" applyAlignment="1">
      <alignment horizontal="center" vertical="center" wrapText="1"/>
    </xf>
    <xf numFmtId="0" fontId="0" fillId="0" borderId="1" xfId="0" applyFill="1" applyBorder="1" applyAlignment="1">
      <alignment horizontal="center" vertical="top"/>
    </xf>
    <xf numFmtId="0" fontId="0" fillId="0" borderId="1" xfId="0" applyFill="1" applyBorder="1" applyAlignment="1">
      <alignment horizontal="left" vertical="top" wrapText="1"/>
    </xf>
    <xf numFmtId="0" fontId="4" fillId="0" borderId="1" xfId="0" applyFont="1" applyFill="1" applyBorder="1" applyAlignment="1">
      <alignment vertical="top" wrapText="1"/>
    </xf>
    <xf numFmtId="10" fontId="0" fillId="0" borderId="1" xfId="1" applyNumberFormat="1" applyFont="1" applyFill="1" applyBorder="1" applyAlignment="1">
      <alignment vertical="center"/>
    </xf>
    <xf numFmtId="0" fontId="0" fillId="0" borderId="1" xfId="0" applyFont="1" applyFill="1" applyBorder="1" applyAlignment="1">
      <alignment horizontal="left" vertical="top" wrapText="1"/>
    </xf>
    <xf numFmtId="2" fontId="7" fillId="9" borderId="1" xfId="0" applyNumberFormat="1" applyFont="1" applyFill="1" applyBorder="1"/>
    <xf numFmtId="1" fontId="0" fillId="0" borderId="1" xfId="1" applyNumberFormat="1" applyFont="1" applyBorder="1" applyAlignment="1">
      <alignment horizontal="center" vertical="center"/>
    </xf>
    <xf numFmtId="0" fontId="20" fillId="16" borderId="1" xfId="0" applyFont="1" applyFill="1" applyBorder="1" applyAlignment="1">
      <alignment horizontal="center" vertical="top" wrapText="1"/>
    </xf>
    <xf numFmtId="2" fontId="2" fillId="16" borderId="1" xfId="0" applyNumberFormat="1" applyFont="1" applyFill="1" applyBorder="1" applyAlignment="1">
      <alignment horizontal="center" vertical="top" wrapText="1"/>
    </xf>
    <xf numFmtId="0" fontId="20" fillId="16" borderId="1" xfId="0" applyFont="1" applyFill="1" applyBorder="1" applyAlignment="1">
      <alignment vertical="top" wrapText="1"/>
    </xf>
    <xf numFmtId="2" fontId="3" fillId="16" borderId="1" xfId="0" applyNumberFormat="1" applyFont="1" applyFill="1" applyBorder="1" applyAlignment="1">
      <alignment horizontal="center" vertical="top" wrapText="1"/>
    </xf>
    <xf numFmtId="1" fontId="0" fillId="0" borderId="0" xfId="0" applyNumberFormat="1" applyFill="1"/>
    <xf numFmtId="2" fontId="22" fillId="3" borderId="1" xfId="0" applyNumberFormat="1" applyFont="1" applyFill="1" applyBorder="1" applyAlignment="1">
      <alignment horizontal="center" vertical="center" wrapText="1"/>
    </xf>
    <xf numFmtId="2" fontId="22" fillId="3" borderId="1" xfId="0" applyNumberFormat="1" applyFont="1" applyFill="1" applyBorder="1" applyAlignment="1">
      <alignment horizontal="center" vertical="top" wrapText="1"/>
    </xf>
    <xf numFmtId="2" fontId="22" fillId="2" borderId="1" xfId="0" applyNumberFormat="1" applyFont="1" applyFill="1" applyBorder="1" applyAlignment="1">
      <alignment vertical="center"/>
    </xf>
    <xf numFmtId="2" fontId="22" fillId="2" borderId="1" xfId="0" applyNumberFormat="1" applyFont="1" applyFill="1" applyBorder="1" applyAlignment="1">
      <alignment horizontal="center" vertical="center"/>
    </xf>
    <xf numFmtId="0" fontId="3" fillId="5" borderId="1" xfId="0" applyFont="1" applyFill="1" applyBorder="1" applyAlignment="1">
      <alignment horizontal="left" vertical="top" wrapText="1"/>
    </xf>
    <xf numFmtId="2" fontId="2" fillId="2" borderId="1" xfId="0" applyNumberFormat="1" applyFont="1" applyFill="1" applyBorder="1" applyAlignment="1">
      <alignment horizontal="center" vertical="center" wrapText="1"/>
    </xf>
    <xf numFmtId="0" fontId="0" fillId="0" borderId="1" xfId="0" applyBorder="1" applyAlignment="1">
      <alignment horizontal="left" vertical="top" wrapText="1"/>
    </xf>
    <xf numFmtId="2" fontId="2" fillId="2" borderId="8" xfId="0" applyNumberFormat="1" applyFont="1" applyFill="1" applyBorder="1" applyAlignment="1">
      <alignment horizontal="center" vertical="center"/>
    </xf>
    <xf numFmtId="2" fontId="2" fillId="2" borderId="7" xfId="0" applyNumberFormat="1" applyFont="1" applyFill="1" applyBorder="1" applyAlignment="1">
      <alignment horizontal="center" vertical="center"/>
    </xf>
    <xf numFmtId="0" fontId="3" fillId="5" borderId="1" xfId="0" applyFont="1" applyFill="1" applyBorder="1" applyAlignment="1">
      <alignment horizontal="left" vertical="top" wrapText="1"/>
    </xf>
    <xf numFmtId="0" fontId="2" fillId="3" borderId="1" xfId="0" applyFont="1" applyFill="1" applyBorder="1" applyAlignment="1">
      <alignment horizontal="center" vertical="top" wrapText="1"/>
    </xf>
    <xf numFmtId="0" fontId="2" fillId="3" borderId="1"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164" fontId="2" fillId="2" borderId="2" xfId="0" applyNumberFormat="1" applyFont="1" applyFill="1" applyBorder="1" applyAlignment="1">
      <alignment horizontal="center" vertical="center" wrapText="1"/>
    </xf>
    <xf numFmtId="164" fontId="2" fillId="2" borderId="4" xfId="0" applyNumberFormat="1" applyFont="1" applyFill="1" applyBorder="1" applyAlignment="1">
      <alignment horizontal="center" vertical="center" wrapText="1"/>
    </xf>
    <xf numFmtId="0" fontId="3" fillId="3" borderId="5" xfId="0" applyFont="1" applyFill="1" applyBorder="1" applyAlignment="1">
      <alignment horizontal="left" vertical="top"/>
    </xf>
    <xf numFmtId="0" fontId="3" fillId="5" borderId="1" xfId="0" applyFont="1" applyFill="1" applyBorder="1" applyAlignment="1">
      <alignment horizontal="left" vertical="center" wrapText="1"/>
    </xf>
    <xf numFmtId="2" fontId="2" fillId="2" borderId="1" xfId="0" applyNumberFormat="1" applyFont="1" applyFill="1" applyBorder="1" applyAlignment="1">
      <alignment horizontal="center" vertical="center" wrapText="1"/>
    </xf>
    <xf numFmtId="0" fontId="18" fillId="6" borderId="11" xfId="0" applyFont="1" applyFill="1" applyBorder="1" applyAlignment="1">
      <alignment horizontal="center" vertical="center"/>
    </xf>
    <xf numFmtId="0" fontId="18" fillId="6" borderId="12" xfId="0" applyFont="1" applyFill="1" applyBorder="1" applyAlignment="1">
      <alignment horizontal="center" vertical="center"/>
    </xf>
    <xf numFmtId="0" fontId="18" fillId="6" borderId="13" xfId="0" applyFont="1" applyFill="1" applyBorder="1" applyAlignment="1">
      <alignment horizontal="center" vertical="center"/>
    </xf>
    <xf numFmtId="0" fontId="2" fillId="2" borderId="1" xfId="0" applyFont="1" applyFill="1" applyBorder="1" applyAlignment="1">
      <alignment horizontal="center" vertical="center"/>
    </xf>
    <xf numFmtId="164" fontId="2" fillId="2" borderId="1" xfId="0" applyNumberFormat="1" applyFont="1" applyFill="1" applyBorder="1" applyAlignment="1">
      <alignment horizontal="center" vertical="center" wrapText="1"/>
    </xf>
    <xf numFmtId="0" fontId="3" fillId="3" borderId="1" xfId="0" applyFont="1" applyFill="1" applyBorder="1" applyAlignment="1">
      <alignment horizontal="left" vertical="top"/>
    </xf>
    <xf numFmtId="0" fontId="0" fillId="0" borderId="1"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7" xfId="0" applyBorder="1" applyAlignment="1">
      <alignment horizontal="left" vertical="top" wrapText="1"/>
    </xf>
  </cellXfs>
  <cellStyles count="2">
    <cellStyle name="Normal" xfId="0" builtinId="0"/>
    <cellStyle name="Percent" xfId="1" builtinId="5"/>
  </cellStyles>
  <dxfs count="11">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66FF99"/>
      <color rgb="FF9FCED9"/>
      <color rgb="FF20BEBA"/>
      <color rgb="FFE5E93B"/>
      <color rgb="FF16C8C4"/>
      <color rgb="FFEE3A16"/>
      <color rgb="FFF244B4"/>
      <color rgb="FF2BF948"/>
      <color rgb="FFDE10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65"/>
  <sheetViews>
    <sheetView tabSelected="1" workbookViewId="0">
      <pane ySplit="4" topLeftCell="A5" activePane="bottomLeft" state="frozen"/>
      <selection pane="bottomLeft" activeCell="L16" sqref="L16"/>
    </sheetView>
  </sheetViews>
  <sheetFormatPr defaultColWidth="9.109375" defaultRowHeight="14.4" x14ac:dyDescent="0.3"/>
  <cols>
    <col min="1" max="1" width="3.44140625" style="124" customWidth="1"/>
    <col min="2" max="2" width="4.44140625" style="125" customWidth="1"/>
    <col min="3" max="3" width="3.44140625" style="125" customWidth="1"/>
    <col min="4" max="4" width="2.88671875" style="126" customWidth="1"/>
    <col min="5" max="5" width="43.44140625" style="127" bestFit="1" customWidth="1"/>
    <col min="6" max="6" width="6.44140625" style="129" bestFit="1" customWidth="1"/>
    <col min="7" max="8" width="12.5546875" style="85" customWidth="1"/>
    <col min="9" max="10" width="9.109375" style="85"/>
    <col min="11" max="11" width="0" style="85" hidden="1" customWidth="1"/>
    <col min="12" max="16384" width="9.109375" style="85"/>
  </cols>
  <sheetData>
    <row r="2" spans="1:11" x14ac:dyDescent="0.3">
      <c r="A2" s="165">
        <v>1</v>
      </c>
      <c r="B2" s="165">
        <v>2</v>
      </c>
      <c r="C2" s="165">
        <v>3</v>
      </c>
      <c r="D2" s="165">
        <v>4</v>
      </c>
      <c r="E2" s="165">
        <v>5</v>
      </c>
      <c r="F2" s="165">
        <v>6</v>
      </c>
      <c r="G2" s="165">
        <v>7</v>
      </c>
      <c r="H2" s="165">
        <v>8</v>
      </c>
      <c r="I2" s="165">
        <v>9</v>
      </c>
    </row>
    <row r="3" spans="1:11" s="12" customFormat="1" x14ac:dyDescent="0.3">
      <c r="A3" s="207" t="s">
        <v>0</v>
      </c>
      <c r="B3" s="208"/>
      <c r="C3" s="208"/>
      <c r="D3" s="208"/>
      <c r="E3" s="209"/>
      <c r="F3" s="201" t="s">
        <v>1</v>
      </c>
      <c r="G3" s="213" t="s">
        <v>158</v>
      </c>
      <c r="H3" s="214"/>
      <c r="I3" s="217" t="s">
        <v>466</v>
      </c>
    </row>
    <row r="4" spans="1:11" s="12" customFormat="1" x14ac:dyDescent="0.3">
      <c r="A4" s="210"/>
      <c r="B4" s="211"/>
      <c r="C4" s="211"/>
      <c r="D4" s="211"/>
      <c r="E4" s="212"/>
      <c r="F4" s="202"/>
      <c r="G4" s="10" t="s">
        <v>462</v>
      </c>
      <c r="H4" s="161" t="s">
        <v>430</v>
      </c>
      <c r="I4" s="217"/>
    </row>
    <row r="5" spans="1:11" s="21" customFormat="1" x14ac:dyDescent="0.3">
      <c r="A5" s="16" t="s">
        <v>3</v>
      </c>
      <c r="B5" s="215" t="s">
        <v>4</v>
      </c>
      <c r="C5" s="215"/>
      <c r="D5" s="215"/>
      <c r="E5" s="215"/>
      <c r="F5" s="18"/>
      <c r="G5" s="17"/>
      <c r="H5" s="17"/>
      <c r="I5" s="18"/>
      <c r="K5" s="9" t="s">
        <v>468</v>
      </c>
    </row>
    <row r="6" spans="1:11" customFormat="1" x14ac:dyDescent="0.3">
      <c r="A6" s="22"/>
      <c r="B6" s="23" t="s">
        <v>5</v>
      </c>
      <c r="C6" s="24" t="s">
        <v>6</v>
      </c>
      <c r="D6" s="25"/>
      <c r="E6" s="26"/>
      <c r="F6" s="27">
        <v>5</v>
      </c>
      <c r="G6" s="27">
        <f>SUM(G7:G10)</f>
        <v>2.5</v>
      </c>
      <c r="H6" s="27">
        <f>SUM(H7:H10)</f>
        <v>2.5</v>
      </c>
      <c r="I6" s="27">
        <f>SUM(G6,H6)</f>
        <v>5</v>
      </c>
      <c r="K6" s="50" t="str">
        <f>IF(I6=F6,"ok","err")</f>
        <v>ok</v>
      </c>
    </row>
    <row r="7" spans="1:11" customFormat="1" x14ac:dyDescent="0.3">
      <c r="A7" s="29"/>
      <c r="B7" s="30"/>
      <c r="C7" s="30">
        <v>1</v>
      </c>
      <c r="D7" s="203" t="s">
        <v>7</v>
      </c>
      <c r="E7" s="203"/>
      <c r="F7" s="32">
        <v>1</v>
      </c>
      <c r="G7" s="166">
        <f>'LKE Pusat'!L8</f>
        <v>0.5</v>
      </c>
      <c r="H7" s="166">
        <f>'LKE Unit'!I8</f>
        <v>0.5</v>
      </c>
      <c r="I7" s="169">
        <f>SUM(G7,H7)</f>
        <v>1</v>
      </c>
      <c r="K7" s="7"/>
    </row>
    <row r="8" spans="1:11" customFormat="1" ht="19.5" customHeight="1" x14ac:dyDescent="0.3">
      <c r="A8" s="140"/>
      <c r="B8" s="141"/>
      <c r="C8" s="141">
        <v>2</v>
      </c>
      <c r="D8" s="216" t="s">
        <v>163</v>
      </c>
      <c r="E8" s="216"/>
      <c r="F8" s="33">
        <v>1</v>
      </c>
      <c r="G8" s="166">
        <f>'LKE Pusat'!L12</f>
        <v>0.5</v>
      </c>
      <c r="H8" s="167">
        <f>'LKE Unit'!I12</f>
        <v>0.5</v>
      </c>
      <c r="I8" s="169">
        <f>SUM(G8,H8)</f>
        <v>1</v>
      </c>
      <c r="K8" s="7"/>
    </row>
    <row r="9" spans="1:11" customFormat="1" x14ac:dyDescent="0.3">
      <c r="A9" s="29"/>
      <c r="B9" s="30"/>
      <c r="C9" s="30">
        <v>3</v>
      </c>
      <c r="D9" s="203" t="s">
        <v>15</v>
      </c>
      <c r="E9" s="203"/>
      <c r="F9" s="32">
        <v>2</v>
      </c>
      <c r="G9" s="166">
        <f>'LKE Pusat'!L18</f>
        <v>1</v>
      </c>
      <c r="H9" s="166">
        <f>'LKE Unit'!I16</f>
        <v>1</v>
      </c>
      <c r="I9" s="169">
        <f t="shared" ref="I9:I47" si="0">SUM(G9,H9)</f>
        <v>2</v>
      </c>
      <c r="K9" s="7"/>
    </row>
    <row r="10" spans="1:11" customFormat="1" x14ac:dyDescent="0.3">
      <c r="A10" s="29"/>
      <c r="B10" s="30"/>
      <c r="C10" s="30">
        <v>4</v>
      </c>
      <c r="D10" s="203" t="s">
        <v>17</v>
      </c>
      <c r="E10" s="203"/>
      <c r="F10" s="32">
        <v>1</v>
      </c>
      <c r="G10" s="166">
        <f>'LKE Pusat'!L26</f>
        <v>0.5</v>
      </c>
      <c r="H10" s="166">
        <f>'LKE Unit'!I21</f>
        <v>0.5</v>
      </c>
      <c r="I10" s="169">
        <f t="shared" si="0"/>
        <v>1</v>
      </c>
      <c r="K10" s="7"/>
    </row>
    <row r="11" spans="1:11" customFormat="1" x14ac:dyDescent="0.3">
      <c r="A11" s="44"/>
      <c r="B11" s="45" t="s">
        <v>19</v>
      </c>
      <c r="C11" s="46" t="s">
        <v>20</v>
      </c>
      <c r="D11" s="47"/>
      <c r="E11" s="48"/>
      <c r="F11" s="50">
        <v>5</v>
      </c>
      <c r="G11" s="27">
        <f>SUM(G12:G13)</f>
        <v>3.75</v>
      </c>
      <c r="H11" s="27">
        <f>SUM(H12:H13)</f>
        <v>1.25</v>
      </c>
      <c r="I11" s="27">
        <f t="shared" si="0"/>
        <v>5</v>
      </c>
      <c r="K11" s="50" t="str">
        <f>IF(I11=F11,"ok","err")</f>
        <v>ok</v>
      </c>
    </row>
    <row r="12" spans="1:11" customFormat="1" x14ac:dyDescent="0.3">
      <c r="A12" s="29"/>
      <c r="B12" s="30"/>
      <c r="C12" s="30">
        <v>1</v>
      </c>
      <c r="D12" s="203" t="s">
        <v>21</v>
      </c>
      <c r="E12" s="203"/>
      <c r="F12" s="32">
        <v>2.5</v>
      </c>
      <c r="G12" s="166">
        <f>'LKE Pusat'!L31</f>
        <v>1.25</v>
      </c>
      <c r="H12" s="166">
        <f>'LKE Unit'!I25</f>
        <v>1.25</v>
      </c>
      <c r="I12" s="169">
        <f t="shared" si="0"/>
        <v>2.5</v>
      </c>
      <c r="K12" s="7"/>
    </row>
    <row r="13" spans="1:11" customFormat="1" x14ac:dyDescent="0.3">
      <c r="A13" s="29"/>
      <c r="B13" s="30"/>
      <c r="C13" s="30">
        <v>2</v>
      </c>
      <c r="D13" s="203" t="s">
        <v>194</v>
      </c>
      <c r="E13" s="203"/>
      <c r="F13" s="32">
        <v>2.5</v>
      </c>
      <c r="G13" s="166">
        <f>'LKE Pusat'!L34</f>
        <v>2.5</v>
      </c>
      <c r="H13" s="190"/>
      <c r="I13" s="169">
        <f t="shared" si="0"/>
        <v>2.5</v>
      </c>
      <c r="K13" s="7"/>
    </row>
    <row r="14" spans="1:11" customFormat="1" x14ac:dyDescent="0.3">
      <c r="A14" s="44"/>
      <c r="B14" s="45" t="s">
        <v>23</v>
      </c>
      <c r="C14" s="46" t="s">
        <v>24</v>
      </c>
      <c r="D14" s="47"/>
      <c r="E14" s="48"/>
      <c r="F14" s="50">
        <v>6</v>
      </c>
      <c r="G14" s="27">
        <f>SUM(G15:G16)</f>
        <v>4.5</v>
      </c>
      <c r="H14" s="27">
        <f>SUM(H15:H16)</f>
        <v>1.5</v>
      </c>
      <c r="I14" s="27">
        <f t="shared" si="0"/>
        <v>6</v>
      </c>
      <c r="K14" s="50" t="str">
        <f>IF(I14=F14,"ok","err")</f>
        <v>ok</v>
      </c>
    </row>
    <row r="15" spans="1:11" customFormat="1" x14ac:dyDescent="0.3">
      <c r="A15" s="29"/>
      <c r="B15" s="30"/>
      <c r="C15" s="30">
        <v>1</v>
      </c>
      <c r="D15" s="56" t="s">
        <v>26</v>
      </c>
      <c r="E15" s="160"/>
      <c r="F15" s="32">
        <v>3</v>
      </c>
      <c r="G15" s="166">
        <f>'LKE Pusat'!L38</f>
        <v>1.5</v>
      </c>
      <c r="H15" s="166">
        <f>'LKE Unit'!I30</f>
        <v>1.5</v>
      </c>
      <c r="I15" s="169">
        <f t="shared" si="0"/>
        <v>3</v>
      </c>
      <c r="K15" s="7"/>
    </row>
    <row r="16" spans="1:11" customFormat="1" x14ac:dyDescent="0.3">
      <c r="A16" s="29"/>
      <c r="B16" s="30"/>
      <c r="C16" s="30">
        <v>2</v>
      </c>
      <c r="D16" s="56" t="s">
        <v>29</v>
      </c>
      <c r="E16" s="59"/>
      <c r="F16" s="32">
        <v>3</v>
      </c>
      <c r="G16" s="166">
        <f>'LKE Pusat'!L48</f>
        <v>3</v>
      </c>
      <c r="H16" s="189"/>
      <c r="I16" s="169">
        <f t="shared" si="0"/>
        <v>3</v>
      </c>
      <c r="K16" s="7"/>
    </row>
    <row r="17" spans="1:11" customFormat="1" x14ac:dyDescent="0.3">
      <c r="A17" s="44"/>
      <c r="B17" s="45" t="s">
        <v>31</v>
      </c>
      <c r="C17" s="46" t="s">
        <v>32</v>
      </c>
      <c r="D17" s="47"/>
      <c r="E17" s="48"/>
      <c r="F17" s="50">
        <v>5</v>
      </c>
      <c r="G17" s="27">
        <f>SUM(G18:G21)</f>
        <v>3</v>
      </c>
      <c r="H17" s="27">
        <f>SUM(H18:H21)</f>
        <v>2</v>
      </c>
      <c r="I17" s="27">
        <f t="shared" si="0"/>
        <v>5</v>
      </c>
      <c r="K17" s="50" t="str">
        <f>IF(I17=F17,"ok","err")</f>
        <v>ok</v>
      </c>
    </row>
    <row r="18" spans="1:11" customFormat="1" x14ac:dyDescent="0.3">
      <c r="A18" s="29"/>
      <c r="B18" s="30"/>
      <c r="C18" s="30">
        <v>1</v>
      </c>
      <c r="D18" s="203" t="s">
        <v>473</v>
      </c>
      <c r="E18" s="203"/>
      <c r="F18" s="32">
        <v>1.25</v>
      </c>
      <c r="G18" s="166">
        <f>'LKE Pusat'!L51</f>
        <v>0.625</v>
      </c>
      <c r="H18" s="166">
        <f>'LKE Unit'!I35</f>
        <v>0.625</v>
      </c>
      <c r="I18" s="169">
        <f t="shared" si="0"/>
        <v>1.25</v>
      </c>
      <c r="K18" s="7"/>
    </row>
    <row r="19" spans="1:11" customFormat="1" x14ac:dyDescent="0.3">
      <c r="A19" s="29"/>
      <c r="B19" s="30"/>
      <c r="C19" s="30">
        <v>2</v>
      </c>
      <c r="D19" s="203" t="s">
        <v>472</v>
      </c>
      <c r="E19" s="203"/>
      <c r="F19" s="32">
        <v>1.5</v>
      </c>
      <c r="G19" s="166">
        <f>'LKE Pusat'!L57</f>
        <v>0.75</v>
      </c>
      <c r="H19" s="166">
        <f>'LKE Unit'!I39</f>
        <v>0.75</v>
      </c>
      <c r="I19" s="169">
        <f t="shared" si="0"/>
        <v>1.5</v>
      </c>
      <c r="K19" s="7"/>
    </row>
    <row r="20" spans="1:11" customFormat="1" x14ac:dyDescent="0.3">
      <c r="A20" s="29"/>
      <c r="B20" s="30"/>
      <c r="C20" s="30">
        <v>3</v>
      </c>
      <c r="D20" s="203" t="s">
        <v>471</v>
      </c>
      <c r="E20" s="203"/>
      <c r="F20" s="32">
        <v>1.25</v>
      </c>
      <c r="G20" s="166">
        <f>'LKE Pusat'!L60</f>
        <v>0.625</v>
      </c>
      <c r="H20" s="166">
        <f>'LKE Unit'!I42</f>
        <v>0.625</v>
      </c>
      <c r="I20" s="169">
        <f t="shared" si="0"/>
        <v>1.25</v>
      </c>
      <c r="K20" s="7"/>
    </row>
    <row r="21" spans="1:11" customFormat="1" ht="15" customHeight="1" x14ac:dyDescent="0.3">
      <c r="A21" s="29"/>
      <c r="B21" s="30"/>
      <c r="C21" s="30">
        <v>4</v>
      </c>
      <c r="D21" s="203" t="s">
        <v>474</v>
      </c>
      <c r="E21" s="203"/>
      <c r="F21" s="32">
        <v>1</v>
      </c>
      <c r="G21" s="166">
        <f>'LKE Pusat'!L63</f>
        <v>1</v>
      </c>
      <c r="H21" s="191"/>
      <c r="I21" s="169">
        <f t="shared" si="0"/>
        <v>1</v>
      </c>
      <c r="K21" s="7"/>
    </row>
    <row r="22" spans="1:11" customFormat="1" x14ac:dyDescent="0.3">
      <c r="A22" s="44"/>
      <c r="B22" s="45" t="s">
        <v>51</v>
      </c>
      <c r="C22" s="46" t="s">
        <v>52</v>
      </c>
      <c r="D22" s="47"/>
      <c r="E22" s="48"/>
      <c r="F22" s="50">
        <v>15</v>
      </c>
      <c r="G22" s="27">
        <f>SUM(G23:G30)</f>
        <v>11.5</v>
      </c>
      <c r="H22" s="27">
        <f>SUM(H23:H30)</f>
        <v>3.5</v>
      </c>
      <c r="I22" s="27">
        <f t="shared" si="0"/>
        <v>15</v>
      </c>
      <c r="K22" s="50" t="str">
        <f>IF(I22=F22,"ok","err")</f>
        <v>ok</v>
      </c>
    </row>
    <row r="23" spans="1:11" customFormat="1" x14ac:dyDescent="0.3">
      <c r="A23" s="29"/>
      <c r="B23" s="30"/>
      <c r="C23" s="30">
        <v>1</v>
      </c>
      <c r="D23" s="203" t="s">
        <v>228</v>
      </c>
      <c r="E23" s="203"/>
      <c r="F23" s="32">
        <v>0.5</v>
      </c>
      <c r="G23" s="166">
        <f>'LKE Pusat'!L66</f>
        <v>0.5</v>
      </c>
      <c r="H23" s="166">
        <f>'LKE Unit'!I47</f>
        <v>0.5</v>
      </c>
      <c r="I23" s="169">
        <f t="shared" si="0"/>
        <v>1</v>
      </c>
      <c r="K23" s="7"/>
    </row>
    <row r="24" spans="1:11" customFormat="1" x14ac:dyDescent="0.3">
      <c r="A24" s="29"/>
      <c r="B24" s="30"/>
      <c r="C24" s="30">
        <v>2</v>
      </c>
      <c r="D24" s="203" t="s">
        <v>239</v>
      </c>
      <c r="E24" s="203"/>
      <c r="F24" s="32">
        <v>2</v>
      </c>
      <c r="G24" s="166">
        <f>'LKE Pusat'!L71</f>
        <v>2</v>
      </c>
      <c r="H24" s="190"/>
      <c r="I24" s="169">
        <f t="shared" si="0"/>
        <v>2</v>
      </c>
      <c r="K24" s="7"/>
    </row>
    <row r="25" spans="1:11" customFormat="1" x14ac:dyDescent="0.3">
      <c r="A25" s="29"/>
      <c r="B25" s="30"/>
      <c r="C25" s="30">
        <v>3</v>
      </c>
      <c r="D25" s="203" t="s">
        <v>250</v>
      </c>
      <c r="E25" s="203"/>
      <c r="F25" s="32">
        <v>1</v>
      </c>
      <c r="G25" s="166">
        <f>'LKE Pusat'!L77</f>
        <v>0.5</v>
      </c>
      <c r="H25" s="166">
        <f>'LKE Unit'!I53</f>
        <v>0.5</v>
      </c>
      <c r="I25" s="169">
        <f t="shared" si="0"/>
        <v>1</v>
      </c>
      <c r="K25" s="7"/>
    </row>
    <row r="26" spans="1:11" customFormat="1" x14ac:dyDescent="0.3">
      <c r="A26" s="29"/>
      <c r="B26" s="30"/>
      <c r="C26" s="30">
        <v>4</v>
      </c>
      <c r="D26" s="203" t="s">
        <v>260</v>
      </c>
      <c r="E26" s="203"/>
      <c r="F26" s="32">
        <v>6</v>
      </c>
      <c r="G26" s="166">
        <f>'LKE Pusat'!L83</f>
        <v>6</v>
      </c>
      <c r="H26" s="190"/>
      <c r="I26" s="169">
        <f t="shared" si="0"/>
        <v>6</v>
      </c>
      <c r="K26" s="7"/>
    </row>
    <row r="27" spans="1:11" customFormat="1" x14ac:dyDescent="0.3">
      <c r="A27" s="29"/>
      <c r="B27" s="30"/>
      <c r="C27" s="30">
        <v>5</v>
      </c>
      <c r="D27" s="203" t="s">
        <v>271</v>
      </c>
      <c r="E27" s="203"/>
      <c r="F27" s="32">
        <v>2</v>
      </c>
      <c r="G27" s="166">
        <f>'LKE Pusat'!L89</f>
        <v>1</v>
      </c>
      <c r="H27" s="166">
        <f>'LKE Unit'!I57</f>
        <v>1</v>
      </c>
      <c r="I27" s="169">
        <f t="shared" si="0"/>
        <v>2</v>
      </c>
      <c r="K27" s="7"/>
    </row>
    <row r="28" spans="1:11" customFormat="1" x14ac:dyDescent="0.3">
      <c r="A28" s="29"/>
      <c r="B28" s="30"/>
      <c r="C28" s="30">
        <v>6</v>
      </c>
      <c r="D28" s="203" t="s">
        <v>283</v>
      </c>
      <c r="E28" s="203"/>
      <c r="F28" s="32">
        <v>1</v>
      </c>
      <c r="G28" s="166">
        <f>'LKE Pusat'!L92</f>
        <v>0.5</v>
      </c>
      <c r="H28" s="166">
        <f>'LKE Unit'!I64</f>
        <v>0.5</v>
      </c>
      <c r="I28" s="169">
        <f t="shared" si="0"/>
        <v>1</v>
      </c>
      <c r="K28" s="7"/>
    </row>
    <row r="29" spans="1:11" customFormat="1" x14ac:dyDescent="0.3">
      <c r="A29" s="29"/>
      <c r="B29" s="30"/>
      <c r="C29" s="30">
        <v>7</v>
      </c>
      <c r="D29" s="203" t="s">
        <v>289</v>
      </c>
      <c r="E29" s="203"/>
      <c r="F29" s="32">
        <v>1</v>
      </c>
      <c r="G29" s="166">
        <f>'LKE Pusat'!L96</f>
        <v>0.5</v>
      </c>
      <c r="H29" s="166">
        <f>'LKE Unit'!I67</f>
        <v>0.5</v>
      </c>
      <c r="I29" s="169">
        <f t="shared" si="0"/>
        <v>1</v>
      </c>
      <c r="K29" s="7"/>
    </row>
    <row r="30" spans="1:11" customFormat="1" x14ac:dyDescent="0.3">
      <c r="A30" s="29"/>
      <c r="B30" s="30"/>
      <c r="C30" s="30" t="s">
        <v>296</v>
      </c>
      <c r="D30" s="203" t="s">
        <v>297</v>
      </c>
      <c r="E30" s="203"/>
      <c r="F30" s="32">
        <v>1</v>
      </c>
      <c r="G30" s="166">
        <f>'LKE Pusat'!L101</f>
        <v>0.5</v>
      </c>
      <c r="H30" s="166">
        <f>'LKE Unit'!I70</f>
        <v>0.5</v>
      </c>
      <c r="I30" s="169">
        <f t="shared" si="0"/>
        <v>1</v>
      </c>
      <c r="K30" s="7"/>
    </row>
    <row r="31" spans="1:11" customFormat="1" x14ac:dyDescent="0.3">
      <c r="A31" s="44"/>
      <c r="B31" s="45" t="s">
        <v>67</v>
      </c>
      <c r="C31" s="46" t="s">
        <v>68</v>
      </c>
      <c r="D31" s="47"/>
      <c r="E31" s="48"/>
      <c r="F31" s="50">
        <v>6</v>
      </c>
      <c r="G31" s="27">
        <f>SUM(G32:G33)</f>
        <v>3</v>
      </c>
      <c r="H31" s="27">
        <f>SUM(H32:H33)</f>
        <v>3</v>
      </c>
      <c r="I31" s="27">
        <f t="shared" si="0"/>
        <v>6</v>
      </c>
      <c r="K31" s="50" t="str">
        <f>IF(I31=F31,"ok","err")</f>
        <v>ok</v>
      </c>
    </row>
    <row r="32" spans="1:11" customFormat="1" x14ac:dyDescent="0.3">
      <c r="A32" s="29"/>
      <c r="B32" s="30"/>
      <c r="C32" s="30">
        <v>1</v>
      </c>
      <c r="D32" s="203" t="s">
        <v>69</v>
      </c>
      <c r="E32" s="203"/>
      <c r="F32" s="32">
        <v>2</v>
      </c>
      <c r="G32" s="166">
        <f>'LKE Pusat'!L106</f>
        <v>1</v>
      </c>
      <c r="H32" s="166">
        <f>'LKE Unit'!I73</f>
        <v>1</v>
      </c>
      <c r="I32" s="169">
        <f t="shared" si="0"/>
        <v>2</v>
      </c>
      <c r="K32" s="7"/>
    </row>
    <row r="33" spans="1:11" customFormat="1" x14ac:dyDescent="0.3">
      <c r="A33" s="29"/>
      <c r="B33" s="30"/>
      <c r="C33" s="30">
        <v>2</v>
      </c>
      <c r="D33" s="203" t="s">
        <v>75</v>
      </c>
      <c r="E33" s="203"/>
      <c r="F33" s="32">
        <v>4</v>
      </c>
      <c r="G33" s="166">
        <f>'LKE Pusat'!L110</f>
        <v>2</v>
      </c>
      <c r="H33" s="166">
        <f>'LKE Unit'!I80</f>
        <v>2</v>
      </c>
      <c r="I33" s="169">
        <f t="shared" si="0"/>
        <v>4</v>
      </c>
      <c r="K33" s="7"/>
    </row>
    <row r="34" spans="1:11" customFormat="1" x14ac:dyDescent="0.3">
      <c r="A34" s="44"/>
      <c r="B34" s="45" t="s">
        <v>78</v>
      </c>
      <c r="C34" s="46" t="s">
        <v>79</v>
      </c>
      <c r="D34" s="47"/>
      <c r="E34" s="48"/>
      <c r="F34" s="50">
        <v>12</v>
      </c>
      <c r="G34" s="27">
        <f>SUM(G35:G41)</f>
        <v>6.75</v>
      </c>
      <c r="H34" s="27">
        <f>SUM(H35:H41)</f>
        <v>5.25</v>
      </c>
      <c r="I34" s="27">
        <f t="shared" si="0"/>
        <v>12</v>
      </c>
      <c r="K34" s="50" t="str">
        <f>IF(I34=F34,"ok","err")</f>
        <v>ok</v>
      </c>
    </row>
    <row r="35" spans="1:11" customFormat="1" x14ac:dyDescent="0.3">
      <c r="A35" s="29"/>
      <c r="B35" s="30"/>
      <c r="C35" s="30">
        <v>1</v>
      </c>
      <c r="D35" s="203" t="s">
        <v>321</v>
      </c>
      <c r="E35" s="203"/>
      <c r="F35" s="32">
        <v>1.5</v>
      </c>
      <c r="G35" s="166">
        <f>'LKE Pusat'!L116</f>
        <v>0.75</v>
      </c>
      <c r="H35" s="166">
        <f>'LKE Unit'!I85</f>
        <v>0.75</v>
      </c>
      <c r="I35" s="169">
        <f t="shared" si="0"/>
        <v>1.5</v>
      </c>
      <c r="K35" s="7"/>
    </row>
    <row r="36" spans="1:11" customFormat="1" x14ac:dyDescent="0.3">
      <c r="A36" s="29"/>
      <c r="B36" s="30"/>
      <c r="C36" s="30">
        <v>2</v>
      </c>
      <c r="D36" s="203" t="s">
        <v>332</v>
      </c>
      <c r="E36" s="203"/>
      <c r="F36" s="32">
        <v>1.5</v>
      </c>
      <c r="G36" s="166">
        <f>'LKE Pusat'!L128</f>
        <v>0.75</v>
      </c>
      <c r="H36" s="166">
        <f>'LKE Unit'!I102</f>
        <v>0.75</v>
      </c>
      <c r="I36" s="169">
        <f t="shared" si="0"/>
        <v>1.5</v>
      </c>
      <c r="K36" s="7"/>
    </row>
    <row r="37" spans="1:11" customFormat="1" x14ac:dyDescent="0.3">
      <c r="A37" s="29"/>
      <c r="B37" s="30"/>
      <c r="C37" s="30">
        <v>3</v>
      </c>
      <c r="D37" s="203" t="s">
        <v>98</v>
      </c>
      <c r="E37" s="203"/>
      <c r="F37" s="32">
        <v>2</v>
      </c>
      <c r="G37" s="166">
        <f>'LKE Pusat'!L131</f>
        <v>1</v>
      </c>
      <c r="H37" s="166">
        <f>'LKE Unit'!I109</f>
        <v>1</v>
      </c>
      <c r="I37" s="169">
        <f t="shared" si="0"/>
        <v>2</v>
      </c>
      <c r="K37" s="7"/>
    </row>
    <row r="38" spans="1:11" customFormat="1" x14ac:dyDescent="0.3">
      <c r="A38" s="29"/>
      <c r="B38" s="30"/>
      <c r="C38" s="30">
        <v>4</v>
      </c>
      <c r="D38" s="203" t="s">
        <v>355</v>
      </c>
      <c r="E38" s="203"/>
      <c r="F38" s="32">
        <v>1.5</v>
      </c>
      <c r="G38" s="166">
        <f>'LKE Pusat'!L133</f>
        <v>0.75</v>
      </c>
      <c r="H38" s="166">
        <f>'LKE Unit'!I118</f>
        <v>0.75</v>
      </c>
      <c r="I38" s="169">
        <f t="shared" si="0"/>
        <v>1.5</v>
      </c>
      <c r="K38" s="7"/>
    </row>
    <row r="39" spans="1:11" customFormat="1" x14ac:dyDescent="0.3">
      <c r="A39" s="29"/>
      <c r="B39" s="30"/>
      <c r="C39" s="30">
        <v>5</v>
      </c>
      <c r="D39" s="203" t="s">
        <v>364</v>
      </c>
      <c r="E39" s="203"/>
      <c r="F39" s="32">
        <v>1.5</v>
      </c>
      <c r="G39" s="166">
        <f>'LKE Pusat'!L139</f>
        <v>0.75</v>
      </c>
      <c r="H39" s="166">
        <f>'LKE Unit'!I120</f>
        <v>0.75</v>
      </c>
      <c r="I39" s="169">
        <f t="shared" si="0"/>
        <v>1.5</v>
      </c>
      <c r="K39" s="7"/>
    </row>
    <row r="40" spans="1:11" customFormat="1" x14ac:dyDescent="0.3">
      <c r="A40" s="29"/>
      <c r="B40" s="30"/>
      <c r="C40" s="30">
        <v>6</v>
      </c>
      <c r="D40" s="203" t="s">
        <v>373</v>
      </c>
      <c r="E40" s="203"/>
      <c r="F40" s="32">
        <v>2.5</v>
      </c>
      <c r="G40" s="166">
        <f>'LKE Pusat'!L141</f>
        <v>1.25</v>
      </c>
      <c r="H40" s="166">
        <f>'LKE Unit'!I125</f>
        <v>1.25</v>
      </c>
      <c r="I40" s="169">
        <f t="shared" si="0"/>
        <v>2.5</v>
      </c>
      <c r="K40" s="7"/>
    </row>
    <row r="41" spans="1:11" customFormat="1" x14ac:dyDescent="0.3">
      <c r="A41" s="29"/>
      <c r="B41" s="30"/>
      <c r="C41" s="30">
        <v>7</v>
      </c>
      <c r="D41" s="203" t="s">
        <v>382</v>
      </c>
      <c r="E41" s="203"/>
      <c r="F41" s="32">
        <v>1.5</v>
      </c>
      <c r="G41" s="166">
        <f>'LKE Pusat'!L146</f>
        <v>1.5</v>
      </c>
      <c r="H41" s="190"/>
      <c r="I41" s="169">
        <f t="shared" si="0"/>
        <v>1.5</v>
      </c>
      <c r="K41" s="7"/>
    </row>
    <row r="42" spans="1:11" customFormat="1" x14ac:dyDescent="0.3">
      <c r="A42" s="44"/>
      <c r="B42" s="45" t="s">
        <v>108</v>
      </c>
      <c r="C42" s="46" t="s">
        <v>109</v>
      </c>
      <c r="D42" s="47"/>
      <c r="E42" s="48"/>
      <c r="F42" s="50">
        <v>6</v>
      </c>
      <c r="G42" s="27">
        <f>SUM(G43:G47)</f>
        <v>1.5</v>
      </c>
      <c r="H42" s="27">
        <f>SUM(H43:H47)</f>
        <v>4.5</v>
      </c>
      <c r="I42" s="27">
        <f t="shared" si="0"/>
        <v>6</v>
      </c>
      <c r="K42" s="50" t="str">
        <f>IF(I42=F42,"ok","err")</f>
        <v>ok</v>
      </c>
    </row>
    <row r="43" spans="1:11" customFormat="1" x14ac:dyDescent="0.3">
      <c r="A43" s="29"/>
      <c r="B43" s="30"/>
      <c r="C43" s="30">
        <v>1</v>
      </c>
      <c r="D43" s="203" t="s">
        <v>110</v>
      </c>
      <c r="E43" s="203"/>
      <c r="F43" s="32">
        <v>1</v>
      </c>
      <c r="G43" s="166">
        <f>'LKE Pusat'!L153</f>
        <v>0.5</v>
      </c>
      <c r="H43" s="166">
        <f>'LKE Unit'!I129</f>
        <v>0.5</v>
      </c>
      <c r="I43" s="169">
        <f t="shared" si="0"/>
        <v>1</v>
      </c>
      <c r="K43" s="7"/>
    </row>
    <row r="44" spans="1:11" customFormat="1" x14ac:dyDescent="0.3">
      <c r="A44" s="29"/>
      <c r="B44" s="30"/>
      <c r="C44" s="30">
        <v>2</v>
      </c>
      <c r="D44" s="203" t="s">
        <v>121</v>
      </c>
      <c r="E44" s="203"/>
      <c r="F44" s="32">
        <v>1</v>
      </c>
      <c r="G44" s="166">
        <f>'LKE Pusat'!L155</f>
        <v>0.5</v>
      </c>
      <c r="H44" s="166">
        <f>'LKE Unit'!I135</f>
        <v>0.5</v>
      </c>
      <c r="I44" s="169">
        <f t="shared" si="0"/>
        <v>1</v>
      </c>
      <c r="K44" s="7"/>
    </row>
    <row r="45" spans="1:11" customFormat="1" x14ac:dyDescent="0.3">
      <c r="A45" s="29"/>
      <c r="B45" s="30"/>
      <c r="C45" s="30">
        <v>3</v>
      </c>
      <c r="D45" s="203" t="s">
        <v>129</v>
      </c>
      <c r="E45" s="203"/>
      <c r="F45" s="32">
        <v>1.5</v>
      </c>
      <c r="G45" s="192"/>
      <c r="H45" s="166">
        <f>'LKE Unit'!I141</f>
        <v>1.5</v>
      </c>
      <c r="I45" s="169">
        <f t="shared" si="0"/>
        <v>1.5</v>
      </c>
      <c r="K45" s="7"/>
    </row>
    <row r="46" spans="1:11" customFormat="1" x14ac:dyDescent="0.3">
      <c r="A46" s="29"/>
      <c r="B46" s="30"/>
      <c r="C46" s="30">
        <v>4</v>
      </c>
      <c r="D46" s="203" t="s">
        <v>135</v>
      </c>
      <c r="E46" s="203"/>
      <c r="F46" s="32">
        <v>1.5</v>
      </c>
      <c r="G46" s="192"/>
      <c r="H46" s="166">
        <f>'LKE Unit'!I147</f>
        <v>1.5</v>
      </c>
      <c r="I46" s="169">
        <f t="shared" si="0"/>
        <v>1.5</v>
      </c>
      <c r="K46" s="7"/>
    </row>
    <row r="47" spans="1:11" customFormat="1" x14ac:dyDescent="0.3">
      <c r="A47" s="29"/>
      <c r="B47" s="30"/>
      <c r="C47" s="30">
        <v>5</v>
      </c>
      <c r="D47" s="203" t="s">
        <v>140</v>
      </c>
      <c r="E47" s="203"/>
      <c r="F47" s="32">
        <v>1</v>
      </c>
      <c r="G47" s="166">
        <f>'LKE Pusat'!L163</f>
        <v>0.5</v>
      </c>
      <c r="H47" s="166">
        <f>'LKE Unit'!I151</f>
        <v>0.5</v>
      </c>
      <c r="I47" s="169">
        <f t="shared" si="0"/>
        <v>1</v>
      </c>
      <c r="K47" s="7"/>
    </row>
    <row r="48" spans="1:11" ht="15.6" x14ac:dyDescent="0.3">
      <c r="A48" s="204" t="s">
        <v>141</v>
      </c>
      <c r="B48" s="204"/>
      <c r="C48" s="204"/>
      <c r="D48" s="204"/>
      <c r="E48" s="204"/>
      <c r="F48" s="81">
        <v>60</v>
      </c>
      <c r="G48" s="115">
        <f>SUM(G6,G11,G14,G17,G22,G31,G34,G42)</f>
        <v>36.5</v>
      </c>
      <c r="H48" s="115">
        <f>SUM(H6,H11,H14,H17,H22,H31,H34,H42)</f>
        <v>23.5</v>
      </c>
      <c r="I48" s="194">
        <f>SUM(I6,I11,I14,I17,I22,I31,I34,I42)</f>
        <v>60</v>
      </c>
    </row>
    <row r="49" spans="1:11" x14ac:dyDescent="0.3">
      <c r="A49" s="86"/>
      <c r="B49" s="87"/>
      <c r="C49" s="86"/>
      <c r="D49" s="86"/>
      <c r="E49" s="88"/>
      <c r="F49" s="90"/>
      <c r="G49" s="88"/>
      <c r="H49" s="88"/>
      <c r="I49" s="91"/>
    </row>
    <row r="50" spans="1:11" x14ac:dyDescent="0.3">
      <c r="A50" s="86"/>
      <c r="B50" s="87"/>
      <c r="C50" s="86"/>
      <c r="D50" s="86"/>
      <c r="E50" s="88"/>
      <c r="F50" s="90"/>
      <c r="G50" s="88"/>
      <c r="H50" s="88"/>
      <c r="I50" s="91"/>
    </row>
    <row r="51" spans="1:11" x14ac:dyDescent="0.3">
      <c r="A51" s="93" t="s">
        <v>409</v>
      </c>
      <c r="B51" s="94" t="s">
        <v>410</v>
      </c>
      <c r="C51" s="95"/>
      <c r="D51" s="95"/>
      <c r="E51" s="96"/>
      <c r="F51" s="97"/>
      <c r="G51" s="96"/>
      <c r="H51" s="96"/>
      <c r="I51" s="98"/>
    </row>
    <row r="52" spans="1:11" x14ac:dyDescent="0.3">
      <c r="A52" s="44"/>
      <c r="B52" s="45" t="s">
        <v>5</v>
      </c>
      <c r="C52" s="44" t="s">
        <v>411</v>
      </c>
      <c r="D52" s="44"/>
      <c r="E52" s="100"/>
      <c r="F52" s="50">
        <v>20</v>
      </c>
      <c r="G52" s="50">
        <f>SUM(G53:G54)</f>
        <v>20</v>
      </c>
      <c r="H52" s="100"/>
      <c r="I52" s="51">
        <f>SUM(I53:I54)</f>
        <v>20</v>
      </c>
      <c r="K52" s="50" t="str">
        <f>IF(I52=SUM(I53:I54),"ok","err")</f>
        <v>ok</v>
      </c>
    </row>
    <row r="53" spans="1:11" x14ac:dyDescent="0.3">
      <c r="A53" s="29"/>
      <c r="B53" s="30"/>
      <c r="C53" s="30">
        <v>1</v>
      </c>
      <c r="D53" s="29" t="s">
        <v>412</v>
      </c>
      <c r="E53" s="59"/>
      <c r="F53" s="32">
        <v>14</v>
      </c>
      <c r="G53" s="166">
        <f>'LKE Pusat'!L172</f>
        <v>14</v>
      </c>
      <c r="H53" s="164" t="s">
        <v>467</v>
      </c>
      <c r="I53" s="168">
        <f>G53</f>
        <v>14</v>
      </c>
      <c r="K53" s="7"/>
    </row>
    <row r="54" spans="1:11" x14ac:dyDescent="0.3">
      <c r="A54" s="29"/>
      <c r="B54" s="30"/>
      <c r="C54" s="30">
        <v>2</v>
      </c>
      <c r="D54" s="29" t="s">
        <v>415</v>
      </c>
      <c r="E54" s="59"/>
      <c r="F54" s="32">
        <v>6</v>
      </c>
      <c r="G54" s="166">
        <f>'LKE Pusat'!L173</f>
        <v>6</v>
      </c>
      <c r="H54" s="164" t="s">
        <v>467</v>
      </c>
      <c r="I54" s="168">
        <f>G54</f>
        <v>6</v>
      </c>
      <c r="K54" s="7"/>
    </row>
    <row r="55" spans="1:11" x14ac:dyDescent="0.3">
      <c r="A55" s="35"/>
      <c r="B55" s="36"/>
      <c r="C55" s="105"/>
      <c r="D55" s="105"/>
      <c r="E55" s="55"/>
      <c r="F55" s="8"/>
      <c r="G55" s="107"/>
      <c r="H55" s="64"/>
      <c r="I55" s="64"/>
      <c r="K55" s="7"/>
    </row>
    <row r="56" spans="1:11" x14ac:dyDescent="0.3">
      <c r="A56" s="44"/>
      <c r="B56" s="45" t="s">
        <v>19</v>
      </c>
      <c r="C56" s="44" t="s">
        <v>418</v>
      </c>
      <c r="D56" s="44"/>
      <c r="E56" s="100"/>
      <c r="F56" s="50">
        <v>10</v>
      </c>
      <c r="G56" s="50">
        <f>SUM(G57:G58)</f>
        <v>10</v>
      </c>
      <c r="H56" s="100"/>
      <c r="I56" s="108">
        <f>SUM(I57:I58)</f>
        <v>10</v>
      </c>
      <c r="K56" s="50" t="str">
        <f>IF(I56=SUM(I57:I58),"ok","err")</f>
        <v>ok</v>
      </c>
    </row>
    <row r="57" spans="1:11" x14ac:dyDescent="0.3">
      <c r="A57" s="29"/>
      <c r="B57" s="30"/>
      <c r="C57" s="30">
        <v>1</v>
      </c>
      <c r="D57" s="29" t="s">
        <v>419</v>
      </c>
      <c r="E57" s="109"/>
      <c r="F57" s="32">
        <v>7</v>
      </c>
      <c r="G57" s="166">
        <f>'LKE Pusat'!L176</f>
        <v>7</v>
      </c>
      <c r="H57" s="164" t="s">
        <v>467</v>
      </c>
      <c r="I57" s="168">
        <f>G57</f>
        <v>7</v>
      </c>
      <c r="K57" s="7"/>
    </row>
    <row r="58" spans="1:11" x14ac:dyDescent="0.3">
      <c r="A58" s="29"/>
      <c r="B58" s="30"/>
      <c r="C58" s="30">
        <v>2</v>
      </c>
      <c r="D58" s="29" t="s">
        <v>422</v>
      </c>
      <c r="E58" s="109"/>
      <c r="F58" s="32">
        <v>3</v>
      </c>
      <c r="G58" s="166">
        <f>'LKE Pusat'!L177</f>
        <v>3</v>
      </c>
      <c r="H58" s="164" t="s">
        <v>467</v>
      </c>
      <c r="I58" s="168">
        <f>G58</f>
        <v>3</v>
      </c>
      <c r="K58" s="7"/>
    </row>
    <row r="59" spans="1:11" x14ac:dyDescent="0.3">
      <c r="A59" s="35"/>
      <c r="B59" s="36"/>
      <c r="C59" s="105"/>
      <c r="D59" s="105"/>
      <c r="E59" s="55"/>
      <c r="F59" s="8"/>
      <c r="G59" s="107"/>
      <c r="H59" s="64"/>
      <c r="I59" s="64"/>
      <c r="K59" s="7"/>
    </row>
    <row r="60" spans="1:11" x14ac:dyDescent="0.3">
      <c r="A60" s="44"/>
      <c r="B60" s="45" t="s">
        <v>23</v>
      </c>
      <c r="C60" s="44" t="s">
        <v>424</v>
      </c>
      <c r="D60" s="44"/>
      <c r="E60" s="100"/>
      <c r="F60" s="50">
        <v>10</v>
      </c>
      <c r="G60" s="50">
        <f>SUM(G61)</f>
        <v>10</v>
      </c>
      <c r="H60" s="100"/>
      <c r="I60" s="108">
        <f>SUM(I61)</f>
        <v>10</v>
      </c>
      <c r="K60" s="50" t="str">
        <f>IF(I60=SUM(I61),"ok","err")</f>
        <v>ok</v>
      </c>
    </row>
    <row r="61" spans="1:11" x14ac:dyDescent="0.3">
      <c r="A61" s="29"/>
      <c r="B61" s="30"/>
      <c r="C61" s="30">
        <v>1</v>
      </c>
      <c r="D61" s="29" t="s">
        <v>425</v>
      </c>
      <c r="E61" s="59"/>
      <c r="F61" s="32">
        <v>10</v>
      </c>
      <c r="G61" s="166">
        <f>'LKE Pusat'!L180</f>
        <v>10</v>
      </c>
      <c r="H61" s="164" t="s">
        <v>467</v>
      </c>
      <c r="I61" s="168">
        <f>G61</f>
        <v>10</v>
      </c>
      <c r="K61" s="7"/>
    </row>
    <row r="62" spans="1:11" x14ac:dyDescent="0.3">
      <c r="A62" s="35"/>
      <c r="B62" s="36"/>
      <c r="C62" s="105"/>
      <c r="D62" s="105"/>
      <c r="E62" s="3"/>
      <c r="F62" s="8"/>
      <c r="G62" s="107"/>
      <c r="H62" s="7"/>
      <c r="I62" s="7"/>
    </row>
    <row r="63" spans="1:11" ht="15.6" x14ac:dyDescent="0.3">
      <c r="A63" s="205" t="s">
        <v>427</v>
      </c>
      <c r="B63" s="205"/>
      <c r="C63" s="205"/>
      <c r="D63" s="205"/>
      <c r="E63" s="205"/>
      <c r="F63" s="114">
        <v>40</v>
      </c>
      <c r="G63" s="115">
        <f>SUM(G52,G56,G60)</f>
        <v>40</v>
      </c>
      <c r="H63" s="96"/>
      <c r="I63" s="195">
        <f>SUM(I52,I56,I60)</f>
        <v>40</v>
      </c>
    </row>
    <row r="64" spans="1:11" x14ac:dyDescent="0.3">
      <c r="A64" s="116"/>
      <c r="B64" s="117"/>
      <c r="C64" s="116"/>
      <c r="D64" s="116"/>
      <c r="E64" s="118"/>
      <c r="F64" s="119"/>
      <c r="G64" s="107"/>
      <c r="H64" s="7"/>
      <c r="I64" s="7"/>
    </row>
    <row r="65" spans="1:9" ht="15.6" x14ac:dyDescent="0.3">
      <c r="A65" s="206" t="s">
        <v>428</v>
      </c>
      <c r="B65" s="206"/>
      <c r="C65" s="206"/>
      <c r="D65" s="206"/>
      <c r="E65" s="206"/>
      <c r="F65" s="121">
        <v>100</v>
      </c>
      <c r="G65" s="121">
        <f>SUM(G48+G63)</f>
        <v>76.5</v>
      </c>
      <c r="H65" s="121">
        <f>SUM(H48+H63)</f>
        <v>23.5</v>
      </c>
      <c r="I65" s="196">
        <f>SUM(I48,I63)</f>
        <v>100</v>
      </c>
    </row>
  </sheetData>
  <autoFilter ref="A2:I48" xr:uid="{00000000-0009-0000-0000-000000000000}"/>
  <mergeCells count="40">
    <mergeCell ref="I3:I4"/>
    <mergeCell ref="D40:E40"/>
    <mergeCell ref="D41:E41"/>
    <mergeCell ref="D43:E43"/>
    <mergeCell ref="D44:E44"/>
    <mergeCell ref="D36:E36"/>
    <mergeCell ref="D37:E37"/>
    <mergeCell ref="D38:E38"/>
    <mergeCell ref="D39:E39"/>
    <mergeCell ref="D29:E29"/>
    <mergeCell ref="D30:E30"/>
    <mergeCell ref="D32:E32"/>
    <mergeCell ref="D33:E33"/>
    <mergeCell ref="D35:E35"/>
    <mergeCell ref="D23:E23"/>
    <mergeCell ref="D24:E24"/>
    <mergeCell ref="G3:H3"/>
    <mergeCell ref="D45:E45"/>
    <mergeCell ref="D46:E46"/>
    <mergeCell ref="D25:E25"/>
    <mergeCell ref="D26:E26"/>
    <mergeCell ref="D27:E27"/>
    <mergeCell ref="D28:E28"/>
    <mergeCell ref="D12:E12"/>
    <mergeCell ref="D13:E13"/>
    <mergeCell ref="D18:E18"/>
    <mergeCell ref="D19:E19"/>
    <mergeCell ref="D20:E20"/>
    <mergeCell ref="B5:E5"/>
    <mergeCell ref="D21:E21"/>
    <mergeCell ref="D7:E7"/>
    <mergeCell ref="D8:E8"/>
    <mergeCell ref="F3:F4"/>
    <mergeCell ref="D47:E47"/>
    <mergeCell ref="A48:E48"/>
    <mergeCell ref="A63:E63"/>
    <mergeCell ref="A65:E65"/>
    <mergeCell ref="D9:E9"/>
    <mergeCell ref="D10:E10"/>
    <mergeCell ref="A3:E4"/>
  </mergeCells>
  <dataValidations count="1">
    <dataValidation type="decimal" allowBlank="1" showInputMessage="1" showErrorMessage="1" sqref="I53:I54 I57:I58 I61" xr:uid="{00000000-0002-0000-0000-000000000000}">
      <formula1>0</formula1>
      <formula2>100</formula2>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155"/>
  <sheetViews>
    <sheetView zoomScale="80" zoomScaleNormal="80" workbookViewId="0">
      <pane ySplit="5" topLeftCell="A150" activePane="bottomLeft" state="frozen"/>
      <selection pane="bottomLeft" activeCell="I169" sqref="I169"/>
    </sheetView>
  </sheetViews>
  <sheetFormatPr defaultColWidth="9.109375" defaultRowHeight="14.4" x14ac:dyDescent="0.3"/>
  <cols>
    <col min="1" max="1" width="3.44140625" style="124" customWidth="1"/>
    <col min="2" max="2" width="4.44140625" style="125" customWidth="1"/>
    <col min="3" max="3" width="3.44140625" style="125" customWidth="1"/>
    <col min="4" max="4" width="2.88671875" style="126" customWidth="1"/>
    <col min="5" max="5" width="43.44140625" style="127" bestFit="1" customWidth="1"/>
    <col min="6" max="6" width="2.88671875" style="85" hidden="1" customWidth="1"/>
    <col min="7" max="7" width="5.44140625" style="128" hidden="1" customWidth="1"/>
    <col min="8" max="8" width="6.44140625" style="129" bestFit="1" customWidth="1"/>
    <col min="9" max="9" width="82.88671875" style="85" bestFit="1" customWidth="1"/>
    <col min="10" max="10" width="6.44140625" style="129" hidden="1" customWidth="1"/>
    <col min="11" max="11" width="11.109375" style="85" customWidth="1"/>
    <col min="12" max="13" width="9.109375" style="85"/>
    <col min="14" max="14" width="10.88671875" style="85" bestFit="1" customWidth="1"/>
    <col min="15" max="15" width="6.109375" style="85" customWidth="1"/>
    <col min="16" max="16" width="47.44140625" style="85" customWidth="1"/>
    <col min="17" max="16384" width="9.109375" style="85"/>
  </cols>
  <sheetData>
    <row r="1" spans="1:16" ht="15" thickBot="1" x14ac:dyDescent="0.35">
      <c r="E1" s="85"/>
    </row>
    <row r="2" spans="1:16" ht="24.9" customHeight="1" thickBot="1" x14ac:dyDescent="0.35">
      <c r="E2" s="85"/>
      <c r="K2" s="218" t="s">
        <v>481</v>
      </c>
      <c r="L2" s="219"/>
      <c r="M2" s="219"/>
      <c r="N2" s="220"/>
    </row>
    <row r="3" spans="1:16" ht="16.5" customHeight="1" x14ac:dyDescent="0.7">
      <c r="E3" s="85"/>
      <c r="K3" s="147"/>
      <c r="L3" s="147"/>
      <c r="M3" s="147"/>
      <c r="N3" s="147"/>
    </row>
    <row r="4" spans="1:16" s="12" customFormat="1" ht="28.8" x14ac:dyDescent="0.3">
      <c r="A4" s="221" t="s">
        <v>0</v>
      </c>
      <c r="B4" s="221"/>
      <c r="C4" s="221"/>
      <c r="D4" s="221"/>
      <c r="E4" s="221"/>
      <c r="F4" s="222" t="s">
        <v>155</v>
      </c>
      <c r="G4" s="222"/>
      <c r="H4" s="9" t="s">
        <v>1</v>
      </c>
      <c r="I4" s="10" t="s">
        <v>2</v>
      </c>
      <c r="J4" s="9" t="s">
        <v>1</v>
      </c>
      <c r="K4" s="136" t="s">
        <v>156</v>
      </c>
      <c r="L4" s="137" t="s">
        <v>157</v>
      </c>
      <c r="M4" s="138" t="s">
        <v>158</v>
      </c>
      <c r="N4" s="144" t="s">
        <v>159</v>
      </c>
      <c r="P4" s="199" t="s">
        <v>160</v>
      </c>
    </row>
    <row r="5" spans="1:16" s="12" customFormat="1" x14ac:dyDescent="0.3">
      <c r="A5" s="171"/>
      <c r="B5" s="172"/>
      <c r="C5" s="172"/>
      <c r="D5" s="172"/>
      <c r="E5" s="172"/>
      <c r="F5" s="13"/>
      <c r="G5" s="13"/>
      <c r="H5" s="14"/>
      <c r="I5" s="173"/>
      <c r="J5" s="14"/>
      <c r="K5" s="174"/>
      <c r="L5" s="175"/>
      <c r="M5" s="173"/>
      <c r="N5" s="170"/>
      <c r="P5" s="15"/>
    </row>
    <row r="6" spans="1:16" s="21" customFormat="1" x14ac:dyDescent="0.3">
      <c r="A6" s="93" t="s">
        <v>3</v>
      </c>
      <c r="B6" s="223" t="s">
        <v>4</v>
      </c>
      <c r="C6" s="223"/>
      <c r="D6" s="223"/>
      <c r="E6" s="223"/>
      <c r="F6" s="180"/>
      <c r="G6" s="180"/>
      <c r="H6" s="97"/>
      <c r="I6" s="97"/>
      <c r="J6" s="97"/>
      <c r="K6" s="97"/>
      <c r="L6" s="97"/>
      <c r="M6" s="181"/>
      <c r="N6" s="145"/>
      <c r="P6" s="18"/>
    </row>
    <row r="7" spans="1:16" customFormat="1" x14ac:dyDescent="0.3">
      <c r="A7" s="44"/>
      <c r="B7" s="45" t="s">
        <v>5</v>
      </c>
      <c r="C7" s="46" t="s">
        <v>6</v>
      </c>
      <c r="D7" s="47"/>
      <c r="E7" s="48"/>
      <c r="F7" s="49"/>
      <c r="G7" s="49"/>
      <c r="H7" s="50">
        <v>2.5</v>
      </c>
      <c r="I7" s="50"/>
      <c r="J7" s="50"/>
      <c r="K7" s="50"/>
      <c r="L7" s="50"/>
      <c r="M7" s="51">
        <f>M8+M12+M16+M21</f>
        <v>2.5</v>
      </c>
      <c r="N7" s="53">
        <f>M7/H7</f>
        <v>1</v>
      </c>
      <c r="P7" s="27"/>
    </row>
    <row r="8" spans="1:16" customFormat="1" x14ac:dyDescent="0.3">
      <c r="A8" s="29"/>
      <c r="B8" s="30"/>
      <c r="C8" s="30">
        <v>1</v>
      </c>
      <c r="D8" s="203" t="s">
        <v>7</v>
      </c>
      <c r="E8" s="203"/>
      <c r="F8" s="31"/>
      <c r="G8" s="31"/>
      <c r="H8" s="32">
        <v>0.5</v>
      </c>
      <c r="I8" s="32"/>
      <c r="J8" s="32">
        <v>0.5</v>
      </c>
      <c r="K8" s="32"/>
      <c r="L8" s="32"/>
      <c r="M8" s="33">
        <f>IF(COUNT(M9:M11)=COUNTA(M9:M11),AVERAGE(M9:M11)*J8,"ISI DULU")</f>
        <v>0.5</v>
      </c>
      <c r="N8" s="34">
        <f>M8/J8</f>
        <v>1</v>
      </c>
      <c r="P8" s="32"/>
    </row>
    <row r="9" spans="1:16" s="153" customFormat="1" ht="57.6" customHeight="1" x14ac:dyDescent="0.3">
      <c r="A9" s="148"/>
      <c r="B9" s="149"/>
      <c r="C9" s="149"/>
      <c r="D9" s="182" t="s">
        <v>8</v>
      </c>
      <c r="E9" s="183" t="s">
        <v>451</v>
      </c>
      <c r="F9" s="150" t="s">
        <v>150</v>
      </c>
      <c r="G9" s="151"/>
      <c r="H9" s="152"/>
      <c r="I9" s="2" t="s">
        <v>431</v>
      </c>
      <c r="J9" s="38"/>
      <c r="K9" s="6" t="s">
        <v>161</v>
      </c>
      <c r="L9" s="132" t="s">
        <v>436</v>
      </c>
      <c r="M9" s="6">
        <f>IF(K9="Ya/Tidak",IF(L9="Ya",1,IF(L9="Tidak",0,"Blm Diisi")),IF(K9="A/B/C",IF(L9="A",1,IF(L9="B",0.5,IF(L9="C",0,"Blm Diisi"))),IF(K9="A/B/C/D",IF(L9="A",1,IF(L9="B",0.67,IF(L9="C",0.33,IF(L9="D",0,"Blm Diisi")))),IF(K9="A/B/C/D/E",IF(L9="A",1,IF(L9="B",0.75,IF(L9="C",0.5,IF(L9="D",0.25,IF(L9="E",0,"Blm Diisi")))))))))</f>
        <v>1</v>
      </c>
      <c r="N9" s="38"/>
      <c r="P9" s="37"/>
    </row>
    <row r="10" spans="1:16" customFormat="1" ht="115.2" x14ac:dyDescent="0.3">
      <c r="A10" s="35"/>
      <c r="B10" s="36"/>
      <c r="C10" s="36"/>
      <c r="D10" s="4" t="s">
        <v>9</v>
      </c>
      <c r="E10" s="186" t="s">
        <v>448</v>
      </c>
      <c r="F10" s="6" t="s">
        <v>150</v>
      </c>
      <c r="G10" s="7"/>
      <c r="H10" s="8"/>
      <c r="I10" s="39" t="s">
        <v>447</v>
      </c>
      <c r="J10" s="38"/>
      <c r="K10" s="6" t="s">
        <v>162</v>
      </c>
      <c r="L10" s="37" t="s">
        <v>436</v>
      </c>
      <c r="M10" s="6">
        <f>IF(K10="Ya/Tidak",IF(L10="Ya",1,IF(L10="Tidak",0,"Blm Diisi")),IF(K10="A/B/C",IF(L10="A",1,IF(L10="B",0.5,IF(L10="C",0,"Blm Diisi"))),IF(K10="A/B/C/D",IF(L10="A",1,IF(L10="B",0.67,IF(L10="C",0.33,IF(L10="D",0,"Blm Diisi")))),IF(K10="A/B/C/D/E",IF(L10="A",1,IF(L10="B",0.75,IF(L10="C",0.5,IF(L10="D",0.25,IF(L10="E",0,"Blm Diisi")))))))))</f>
        <v>1</v>
      </c>
      <c r="N10" s="38"/>
      <c r="P10" s="37"/>
    </row>
    <row r="11" spans="1:16" customFormat="1" ht="103.65" customHeight="1" x14ac:dyDescent="0.3">
      <c r="A11" s="35"/>
      <c r="B11" s="36"/>
      <c r="C11" s="36"/>
      <c r="D11" s="4" t="s">
        <v>10</v>
      </c>
      <c r="E11" s="186" t="s">
        <v>449</v>
      </c>
      <c r="F11" s="6" t="s">
        <v>150</v>
      </c>
      <c r="G11" s="7"/>
      <c r="H11" s="8"/>
      <c r="I11" s="3" t="s">
        <v>450</v>
      </c>
      <c r="J11" s="38"/>
      <c r="K11" s="6" t="s">
        <v>162</v>
      </c>
      <c r="L11" s="37" t="s">
        <v>436</v>
      </c>
      <c r="M11" s="6">
        <f>IF(K11="Ya/Tidak",IF(L11="Ya",1,IF(L11="Tidak",0,"Blm Diisi")),IF(K11="A/B/C",IF(L11="A",1,IF(L11="B",0.5,IF(L11="C",0,"Blm Diisi"))),IF(K11="A/B/C/D",IF(L11="A",1,IF(L11="B",0.67,IF(L11="C",0.33,IF(L11="D",0,"Blm Diisi")))),IF(K11="A/B/C/D/E",IF(L11="A",1,IF(L11="B",0.75,IF(L11="C",0.5,IF(L11="D",0.25,IF(L11="E",0,"Blm Diisi")))))))))</f>
        <v>1</v>
      </c>
      <c r="N11" s="38"/>
      <c r="P11" s="37"/>
    </row>
    <row r="12" spans="1:16" customFormat="1" ht="19.5" customHeight="1" x14ac:dyDescent="0.3">
      <c r="A12" s="140"/>
      <c r="B12" s="141"/>
      <c r="C12" s="141">
        <v>2</v>
      </c>
      <c r="D12" s="216" t="s">
        <v>163</v>
      </c>
      <c r="E12" s="216"/>
      <c r="F12" s="142"/>
      <c r="G12" s="40"/>
      <c r="H12" s="33">
        <v>0.5</v>
      </c>
      <c r="I12" s="33"/>
      <c r="J12" s="33">
        <v>0.5</v>
      </c>
      <c r="K12" s="33"/>
      <c r="L12" s="33"/>
      <c r="M12" s="33">
        <f>IF(COUNT(M13:M15)=COUNTA(M13:M15),AVERAGE(M13:M15)*J12,"ISI DULU")</f>
        <v>0.5</v>
      </c>
      <c r="N12" s="34">
        <f>M12/J12</f>
        <v>1</v>
      </c>
      <c r="P12" s="41"/>
    </row>
    <row r="13" spans="1:16" customFormat="1" ht="28.8" x14ac:dyDescent="0.3">
      <c r="A13" s="35"/>
      <c r="B13" s="36"/>
      <c r="C13" s="36"/>
      <c r="D13" s="4" t="s">
        <v>8</v>
      </c>
      <c r="E13" s="3" t="s">
        <v>452</v>
      </c>
      <c r="F13" s="6" t="s">
        <v>150</v>
      </c>
      <c r="G13" s="7"/>
      <c r="H13" s="8"/>
      <c r="I13" s="2" t="s">
        <v>453</v>
      </c>
      <c r="J13" s="8"/>
      <c r="K13" s="6" t="s">
        <v>14</v>
      </c>
      <c r="L13" s="132" t="s">
        <v>150</v>
      </c>
      <c r="M13" s="6">
        <f>IF(K13="Ya/Tidak",IF(L13="Ya",1,IF(L13="Tidak",0,"Blm Diisi")),IF(K13="A/B/C",IF(L13="A",1,IF(L13="B",0.5,IF(L13="C",0,"Blm Diisi"))),IF(K13="A/B/C/D",IF(L13="A",1,IF(L13="B",0.67,IF(L13="C",0.33,IF(L13="D",0,"Blm Diisi")))),IF(K13="A/B/C/D/E",IF(L13="A",1,IF(L13="B",0.75,IF(L13="C",0.5,IF(L13="D",0.25,IF(L13="E",0,"Blm Diisi")))))))))</f>
        <v>1</v>
      </c>
      <c r="N13" s="38"/>
      <c r="P13" s="37"/>
    </row>
    <row r="14" spans="1:16" customFormat="1" ht="117.6" customHeight="1" x14ac:dyDescent="0.3">
      <c r="A14" s="35"/>
      <c r="B14" s="36"/>
      <c r="C14" s="36"/>
      <c r="D14" s="4" t="s">
        <v>13</v>
      </c>
      <c r="E14" s="3" t="s">
        <v>454</v>
      </c>
      <c r="F14" s="6" t="s">
        <v>150</v>
      </c>
      <c r="G14" s="7"/>
      <c r="H14" s="8"/>
      <c r="I14" s="2" t="s">
        <v>433</v>
      </c>
      <c r="J14" s="8"/>
      <c r="K14" s="6" t="s">
        <v>162</v>
      </c>
      <c r="L14" s="132" t="s">
        <v>436</v>
      </c>
      <c r="M14" s="6">
        <f>IF(K14="Ya/Tidak",IF(L14="Ya",1,IF(L14="Tidak",0,"Blm Diisi")),IF(K14="A/B/C",IF(L14="A",1,IF(L14="B",0.5,IF(L14="C",0,"Blm Diisi"))),IF(K14="A/B/C/D",IF(L14="A",1,IF(L14="B",0.67,IF(L14="C",0.33,IF(L14="D",0,"Blm Diisi")))),IF(K14="A/B/C/D/E",IF(L14="A",1,IF(L14="B",0.75,IF(L14="C",0.5,IF(L14="D",0.25,IF(L14="E",0,"Blm Diisi")))))))))</f>
        <v>1</v>
      </c>
      <c r="N14" s="38"/>
      <c r="P14" s="37"/>
    </row>
    <row r="15" spans="1:16" customFormat="1" ht="72" x14ac:dyDescent="0.3">
      <c r="A15" s="35"/>
      <c r="B15" s="36"/>
      <c r="C15" s="36"/>
      <c r="D15" s="4" t="s">
        <v>185</v>
      </c>
      <c r="E15" s="2" t="s">
        <v>438</v>
      </c>
      <c r="F15" s="6"/>
      <c r="G15" s="7"/>
      <c r="H15" s="8"/>
      <c r="I15" s="2" t="s">
        <v>432</v>
      </c>
      <c r="J15" s="8"/>
      <c r="K15" s="6" t="s">
        <v>161</v>
      </c>
      <c r="L15" s="132" t="s">
        <v>436</v>
      </c>
      <c r="M15" s="6">
        <f>IF(K15="Ya/Tidak",IF(L15="Ya",1,IF(L15="Tidak",0,"Blm Diisi")),IF(K15="A/B/C",IF(L15="A",1,IF(L15="B",0.5,IF(L15="C",0,"Blm Diisi"))),IF(K15="A/B/C/D",IF(L15="A",1,IF(L15="B",0.67,IF(L15="C",0.33,IF(L15="D",0,"Blm Diisi")))),IF(K15="A/B/C/D/E",IF(L15="A",1,IF(L15="B",0.75,IF(L15="C",0.5,IF(L15="D",0.25,IF(L15="E",0,"Blm Diisi")))))))))</f>
        <v>1</v>
      </c>
      <c r="N15" s="38"/>
      <c r="P15" s="37"/>
    </row>
    <row r="16" spans="1:16" customFormat="1" x14ac:dyDescent="0.3">
      <c r="A16" s="29"/>
      <c r="B16" s="30"/>
      <c r="C16" s="30">
        <v>3</v>
      </c>
      <c r="D16" s="203" t="s">
        <v>15</v>
      </c>
      <c r="E16" s="203"/>
      <c r="F16" s="31"/>
      <c r="G16" s="31"/>
      <c r="H16" s="32">
        <v>1</v>
      </c>
      <c r="I16" s="32"/>
      <c r="J16" s="32">
        <v>1</v>
      </c>
      <c r="K16" s="33"/>
      <c r="L16" s="33"/>
      <c r="M16" s="33">
        <f>IF(COUNT(M17:M20)=COUNTA(M17:M20),AVERAGE(M17:M20)*J16,"ISI DULU")</f>
        <v>1</v>
      </c>
      <c r="N16" s="34">
        <f>M16/J16</f>
        <v>1</v>
      </c>
      <c r="P16" s="41"/>
    </row>
    <row r="17" spans="1:16" customFormat="1" ht="100.8" x14ac:dyDescent="0.3">
      <c r="A17" s="35"/>
      <c r="B17" s="36"/>
      <c r="C17" s="36"/>
      <c r="D17" s="4" t="s">
        <v>12</v>
      </c>
      <c r="E17" s="3" t="s">
        <v>179</v>
      </c>
      <c r="F17" s="7"/>
      <c r="G17" s="6" t="s">
        <v>177</v>
      </c>
      <c r="H17" s="8"/>
      <c r="I17" s="3" t="s">
        <v>180</v>
      </c>
      <c r="J17" s="38"/>
      <c r="K17" s="6" t="s">
        <v>162</v>
      </c>
      <c r="L17" s="37" t="s">
        <v>436</v>
      </c>
      <c r="M17" s="6">
        <f>IF(K17="Ya/Tidak",IF(L17="Ya",1,IF(L17="Tidak",0,"Blm Diisi")),IF(K17="A/B/C",IF(L17="A",1,IF(L17="B",0.5,IF(L17="C",0,"Blm Diisi"))),IF(K17="A/B/C/D",IF(L17="A",1,IF(L17="B",0.67,IF(L17="C",0.33,IF(L17="D",0,"Blm Diisi")))),IF(K17="A/B/C/D/E",IF(L17="A",1,IF(L17="B",0.75,IF(L17="C",0.5,IF(L17="D",0.25,IF(L17="E",0,"Blm Diisi")))))))))</f>
        <v>1</v>
      </c>
      <c r="N17" s="38"/>
      <c r="P17" s="37"/>
    </row>
    <row r="18" spans="1:16" customFormat="1" ht="43.2" x14ac:dyDescent="0.3">
      <c r="A18" s="35"/>
      <c r="B18" s="36"/>
      <c r="C18" s="36"/>
      <c r="D18" s="4" t="s">
        <v>16</v>
      </c>
      <c r="E18" s="3" t="s">
        <v>183</v>
      </c>
      <c r="F18" s="7"/>
      <c r="G18" s="6" t="s">
        <v>177</v>
      </c>
      <c r="H18" s="8"/>
      <c r="I18" s="3" t="s">
        <v>487</v>
      </c>
      <c r="J18" s="8"/>
      <c r="K18" s="6" t="s">
        <v>161</v>
      </c>
      <c r="L18" s="132" t="s">
        <v>436</v>
      </c>
      <c r="M18" s="6">
        <f>IF(K18="Ya/Tidak",IF(L18="Ya",1,IF(L18="Tidak",0,"Blm Diisi")),IF(K18="A/B/C",IF(L18="A",1,IF(L18="B",0.5,IF(L18="C",0,"Blm Diisi"))),IF(K18="A/B/C/D",IF(L18="A",1,IF(L18="B",0.67,IF(L18="C",0.33,IF(L18="D",0,"Blm Diisi")))),IF(K18="A/B/C/D/E",IF(L18="A",1,IF(L18="B",0.75,IF(L18="C",0.5,IF(L18="D",0.25,IF(L18="E",0,"Blm Diisi")))))))))</f>
        <v>1</v>
      </c>
      <c r="N18" s="38"/>
      <c r="P18" s="37"/>
    </row>
    <row r="19" spans="1:16" customFormat="1" ht="57.6" x14ac:dyDescent="0.3">
      <c r="A19" s="35"/>
      <c r="B19" s="36"/>
      <c r="C19" s="36"/>
      <c r="D19" s="4" t="s">
        <v>185</v>
      </c>
      <c r="E19" s="3" t="s">
        <v>186</v>
      </c>
      <c r="F19" s="6" t="s">
        <v>150</v>
      </c>
      <c r="G19" s="7"/>
      <c r="H19" s="8"/>
      <c r="I19" s="3" t="s">
        <v>187</v>
      </c>
      <c r="J19" s="8"/>
      <c r="K19" s="6" t="s">
        <v>161</v>
      </c>
      <c r="L19" s="132" t="s">
        <v>436</v>
      </c>
      <c r="M19" s="6">
        <f>IF(K19="Ya/Tidak",IF(L19="Ya",1,IF(L19="Tidak",0,"Blm Diisi")),IF(K19="A/B/C",IF(L19="A",1,IF(L19="B",0.5,IF(L19="C",0,"Blm Diisi"))),IF(K19="A/B/C/D",IF(L19="A",1,IF(L19="B",0.67,IF(L19="C",0.33,IF(L19="D",0,"Blm Diisi")))),IF(K19="A/B/C/D/E",IF(L19="A",1,IF(L19="B",0.75,IF(L19="C",0.5,IF(L19="D",0.25,IF(L19="E",0,"Blm Diisi")))))))))</f>
        <v>1</v>
      </c>
      <c r="N19" s="38"/>
      <c r="P19" s="37"/>
    </row>
    <row r="20" spans="1:16" customFormat="1" ht="86.4" x14ac:dyDescent="0.3">
      <c r="A20" s="35"/>
      <c r="B20" s="36"/>
      <c r="C20" s="36"/>
      <c r="D20" s="4" t="s">
        <v>211</v>
      </c>
      <c r="E20" s="2" t="s">
        <v>437</v>
      </c>
      <c r="F20" s="6"/>
      <c r="G20" s="7"/>
      <c r="H20" s="8"/>
      <c r="I20" s="3" t="s">
        <v>11</v>
      </c>
      <c r="J20" s="8"/>
      <c r="K20" s="6" t="s">
        <v>162</v>
      </c>
      <c r="L20" s="132" t="s">
        <v>436</v>
      </c>
      <c r="M20" s="6">
        <f>IF(K20="Ya/Tidak",IF(L20="Ya",1,IF(L20="Tidak",0,"Blm Diisi")),IF(K20="A/B/C",IF(L20="A",1,IF(L20="B",0.5,IF(L20="C",0,"Blm Diisi"))),IF(K20="A/B/C/D",IF(L20="A",1,IF(L20="B",0.67,IF(L20="C",0.33,IF(L20="D",0,"Blm Diisi")))),IF(K20="A/B/C/D/E",IF(L20="A",1,IF(L20="B",0.75,IF(L20="C",0.5,IF(L20="D",0.25,IF(L20="E",0,"Blm Diisi")))))))))</f>
        <v>1</v>
      </c>
      <c r="N20" s="38"/>
      <c r="P20" s="37"/>
    </row>
    <row r="21" spans="1:16" customFormat="1" x14ac:dyDescent="0.3">
      <c r="A21" s="29"/>
      <c r="B21" s="30"/>
      <c r="C21" s="30">
        <v>4</v>
      </c>
      <c r="D21" s="203" t="s">
        <v>17</v>
      </c>
      <c r="E21" s="203"/>
      <c r="F21" s="31"/>
      <c r="G21" s="31"/>
      <c r="H21" s="32">
        <v>0.5</v>
      </c>
      <c r="I21" s="32"/>
      <c r="J21" s="32">
        <v>0.5</v>
      </c>
      <c r="K21" s="33"/>
      <c r="L21" s="33"/>
      <c r="M21" s="33">
        <f>IF(COUNT(M22:M23)=COUNTA(M22:M23),AVERAGE(M22:M23)*J21,"ISI DULU")</f>
        <v>0.5</v>
      </c>
      <c r="N21" s="34">
        <f>M21/J21</f>
        <v>1</v>
      </c>
      <c r="P21" s="41"/>
    </row>
    <row r="22" spans="1:16" customFormat="1" ht="115.2" x14ac:dyDescent="0.3">
      <c r="A22" s="35"/>
      <c r="B22" s="36"/>
      <c r="C22" s="36"/>
      <c r="D22" s="4" t="s">
        <v>8</v>
      </c>
      <c r="E22" s="3" t="s">
        <v>455</v>
      </c>
      <c r="F22" s="6" t="s">
        <v>150</v>
      </c>
      <c r="G22" s="7"/>
      <c r="H22" s="8"/>
      <c r="I22" s="2" t="s">
        <v>434</v>
      </c>
      <c r="J22" s="8"/>
      <c r="K22" s="6" t="s">
        <v>162</v>
      </c>
      <c r="L22" s="132" t="s">
        <v>436</v>
      </c>
      <c r="M22" s="6">
        <f>IF(K22="Ya/Tidak",IF(L22="Ya",1,IF(L22="Tidak",0,"Blm Diisi")),IF(K22="A/B/C",IF(L22="A",1,IF(L22="B",0.5,IF(L22="C",0,"Blm Diisi"))),IF(K22="A/B/C/D",IF(L22="A",1,IF(L22="B",0.67,IF(L22="C",0.33,IF(L22="D",0,"Blm Diisi")))),IF(K22="A/B/C/D/E",IF(L22="A",1,IF(L22="B",0.75,IF(L22="C",0.5,IF(L22="D",0.25,IF(L22="E",0,"Blm Diisi")))))))))</f>
        <v>1</v>
      </c>
      <c r="N22" s="38"/>
      <c r="P22" s="37"/>
    </row>
    <row r="23" spans="1:16" customFormat="1" ht="115.2" x14ac:dyDescent="0.3">
      <c r="A23" s="35"/>
      <c r="B23" s="36"/>
      <c r="C23" s="36"/>
      <c r="D23" s="4" t="s">
        <v>10</v>
      </c>
      <c r="E23" s="3" t="s">
        <v>456</v>
      </c>
      <c r="F23" s="6" t="s">
        <v>150</v>
      </c>
      <c r="G23" s="7"/>
      <c r="H23" s="8"/>
      <c r="I23" s="2" t="s">
        <v>147</v>
      </c>
      <c r="J23" s="8"/>
      <c r="K23" s="6" t="s">
        <v>162</v>
      </c>
      <c r="L23" s="132" t="s">
        <v>436</v>
      </c>
      <c r="M23" s="6">
        <f>IF(K23="Ya/Tidak",IF(L23="Ya",1,IF(L23="Tidak",0,"Blm Diisi")),IF(K23="A/B/C",IF(L23="A",1,IF(L23="B",0.5,IF(L23="C",0,"Blm Diisi"))),IF(K23="A/B/C/D",IF(L23="A",1,IF(L23="B",0.67,IF(L23="C",0.33,IF(L23="D",0,"Blm Diisi")))),IF(K23="A/B/C/D/E",IF(L23="A",1,IF(L23="B",0.75,IF(L23="C",0.5,IF(L23="D",0.25,IF(L23="E",0,"Blm Diisi")))))))))</f>
        <v>1</v>
      </c>
      <c r="N23" s="38"/>
      <c r="P23" s="37"/>
    </row>
    <row r="24" spans="1:16" customFormat="1" x14ac:dyDescent="0.3">
      <c r="A24" s="44"/>
      <c r="B24" s="45" t="s">
        <v>19</v>
      </c>
      <c r="C24" s="46" t="s">
        <v>20</v>
      </c>
      <c r="D24" s="47"/>
      <c r="E24" s="48"/>
      <c r="F24" s="49"/>
      <c r="G24" s="49"/>
      <c r="H24" s="50">
        <v>1.25</v>
      </c>
      <c r="I24" s="50"/>
      <c r="J24" s="50"/>
      <c r="K24" s="51"/>
      <c r="L24" s="52"/>
      <c r="M24" s="51">
        <f>M25</f>
        <v>1.25</v>
      </c>
      <c r="N24" s="53">
        <f>M24/H24</f>
        <v>1</v>
      </c>
      <c r="P24" s="52"/>
    </row>
    <row r="25" spans="1:16" customFormat="1" x14ac:dyDescent="0.3">
      <c r="A25" s="29"/>
      <c r="B25" s="30"/>
      <c r="C25" s="30">
        <v>1</v>
      </c>
      <c r="D25" s="203" t="s">
        <v>21</v>
      </c>
      <c r="E25" s="203"/>
      <c r="F25" s="31"/>
      <c r="G25" s="31"/>
      <c r="H25" s="32">
        <v>1.25</v>
      </c>
      <c r="I25" s="32"/>
      <c r="J25" s="32">
        <v>1.25</v>
      </c>
      <c r="K25" s="33"/>
      <c r="L25" s="133"/>
      <c r="M25" s="33">
        <f>IF(COUNT(M26:M27)=COUNTA(M26:M27),AVERAGE(M26:M27)*J25,"ISI DULU")</f>
        <v>1.25</v>
      </c>
      <c r="N25" s="34">
        <f>M25/J25</f>
        <v>1</v>
      </c>
      <c r="P25" s="41"/>
    </row>
    <row r="26" spans="1:16" customFormat="1" ht="86.4" x14ac:dyDescent="0.3">
      <c r="A26" s="35"/>
      <c r="B26" s="36"/>
      <c r="C26" s="36"/>
      <c r="D26" s="4" t="s">
        <v>8</v>
      </c>
      <c r="E26" s="200" t="s">
        <v>457</v>
      </c>
      <c r="F26" s="6" t="s">
        <v>150</v>
      </c>
      <c r="G26" s="7"/>
      <c r="H26" s="8"/>
      <c r="I26" s="146" t="s">
        <v>439</v>
      </c>
      <c r="J26" s="8"/>
      <c r="K26" s="6" t="s">
        <v>161</v>
      </c>
      <c r="L26" s="132" t="s">
        <v>436</v>
      </c>
      <c r="M26" s="6">
        <f>IF(K26="Ya/Tidak",IF(L26="Ya",1,IF(L26="Tidak",0,"Blm Diisi")),IF(K26="A/B/C",IF(L26="A",1,IF(L26="B",0.5,IF(L26="C",0,"Blm Diisi"))),IF(K26="A/B/C/D",IF(L26="A",1,IF(L26="B",0.67,IF(L26="C",0.33,IF(L26="D",0,"Blm Diisi")))),IF(K26="A/B/C/D/E",IF(L26="A",1,IF(L26="B",0.75,IF(L26="C",0.5,IF(L26="D",0.25,IF(L26="E",0,"Blm Diisi")))))))))</f>
        <v>1</v>
      </c>
      <c r="N26" s="38"/>
      <c r="P26" s="37"/>
    </row>
    <row r="27" spans="1:16" customFormat="1" ht="86.4" x14ac:dyDescent="0.3">
      <c r="A27" s="35"/>
      <c r="B27" s="36"/>
      <c r="C27" s="36"/>
      <c r="D27" s="4" t="s">
        <v>9</v>
      </c>
      <c r="E27" s="3" t="s">
        <v>193</v>
      </c>
      <c r="F27" s="6" t="s">
        <v>150</v>
      </c>
      <c r="G27" s="7"/>
      <c r="H27" s="8"/>
      <c r="I27" s="3" t="s">
        <v>22</v>
      </c>
      <c r="J27" s="8"/>
      <c r="K27" s="6" t="s">
        <v>161</v>
      </c>
      <c r="L27" s="132" t="s">
        <v>436</v>
      </c>
      <c r="M27" s="6">
        <f>IF(K27="Ya/Tidak",IF(L27="Ya",1,IF(L27="Tidak",0,"Blm Diisi")),IF(K27="A/B/C",IF(L27="A",1,IF(L27="B",0.5,IF(L27="C",0,"Blm Diisi"))),IF(K27="A/B/C/D",IF(L27="A",1,IF(L27="B",0.67,IF(L27="C",0.33,IF(L27="D",0,"Blm Diisi")))),IF(K27="A/B/C/D/E",IF(L27="A",1,IF(L27="B",0.75,IF(L27="C",0.5,IF(L27="D",0.25,IF(L27="E",0,"Blm Diisi")))))))))</f>
        <v>1</v>
      </c>
      <c r="N27" s="38"/>
      <c r="P27" s="37"/>
    </row>
    <row r="28" spans="1:16" customFormat="1" x14ac:dyDescent="0.3">
      <c r="A28" s="29"/>
      <c r="B28" s="30"/>
      <c r="C28" s="30">
        <v>2</v>
      </c>
      <c r="D28" s="203" t="s">
        <v>194</v>
      </c>
      <c r="E28" s="203"/>
      <c r="F28" s="31"/>
      <c r="G28" s="31"/>
      <c r="H28" s="32">
        <v>2.5</v>
      </c>
      <c r="I28" s="32"/>
      <c r="J28" s="32"/>
      <c r="K28" s="33"/>
      <c r="L28" s="133"/>
      <c r="M28" s="33"/>
      <c r="N28" s="34"/>
      <c r="P28" s="41"/>
    </row>
    <row r="29" spans="1:16" customFormat="1" x14ac:dyDescent="0.3">
      <c r="A29" s="44"/>
      <c r="B29" s="45" t="s">
        <v>23</v>
      </c>
      <c r="C29" s="46" t="s">
        <v>24</v>
      </c>
      <c r="D29" s="47"/>
      <c r="E29" s="48"/>
      <c r="F29" s="49"/>
      <c r="G29" s="49"/>
      <c r="H29" s="50">
        <v>1.5</v>
      </c>
      <c r="I29" s="50"/>
      <c r="J29" s="50"/>
      <c r="K29" s="51"/>
      <c r="L29" s="52"/>
      <c r="M29" s="51">
        <f>M30</f>
        <v>1.5</v>
      </c>
      <c r="N29" s="53">
        <f>M29/H29</f>
        <v>1</v>
      </c>
      <c r="P29" s="52"/>
    </row>
    <row r="30" spans="1:16" customFormat="1" x14ac:dyDescent="0.3">
      <c r="A30" s="29"/>
      <c r="B30" s="30"/>
      <c r="C30" s="56" t="s">
        <v>25</v>
      </c>
      <c r="D30" s="56" t="s">
        <v>26</v>
      </c>
      <c r="E30" s="198"/>
      <c r="F30" s="31"/>
      <c r="G30" s="31"/>
      <c r="H30" s="32">
        <v>1.5</v>
      </c>
      <c r="I30" s="57"/>
      <c r="J30" s="32">
        <v>1.5</v>
      </c>
      <c r="K30" s="33"/>
      <c r="L30" s="133"/>
      <c r="M30" s="33">
        <f>IF(COUNT(M31:M32)=COUNTA(M31:M32),AVERAGE(M31:M32)*J30,"ISI DULU")</f>
        <v>1.5</v>
      </c>
      <c r="N30" s="34">
        <f>M30/J30</f>
        <v>1</v>
      </c>
      <c r="P30" s="41"/>
    </row>
    <row r="31" spans="1:16" customFormat="1" ht="86.4" x14ac:dyDescent="0.3">
      <c r="A31" s="35"/>
      <c r="B31" s="36"/>
      <c r="C31" s="58"/>
      <c r="D31" s="4" t="s">
        <v>16</v>
      </c>
      <c r="E31" s="3" t="s">
        <v>458</v>
      </c>
      <c r="F31" s="6" t="s">
        <v>150</v>
      </c>
      <c r="G31" s="7"/>
      <c r="H31" s="8"/>
      <c r="I31" s="3" t="s">
        <v>435</v>
      </c>
      <c r="J31" s="8"/>
      <c r="K31" s="6" t="s">
        <v>161</v>
      </c>
      <c r="L31" s="132" t="s">
        <v>436</v>
      </c>
      <c r="M31" s="6">
        <f>IF(K31="Ya/Tidak",IF(L31="Ya",1,IF(L31="Tidak",0,"Blm Diisi")),IF(K31="A/B/C",IF(L31="A",1,IF(L31="B",0.5,IF(L31="C",0,"Blm Diisi"))),IF(K31="A/B/C/D",IF(L31="A",1,IF(L31="B",0.67,IF(L31="C",0.33,IF(L31="D",0,"Blm Diisi")))),IF(K31="A/B/C/D/E",IF(L31="A",1,IF(L31="B",0.75,IF(L31="C",0.5,IF(L31="D",0.25,IF(L31="E",0,"Blm Diisi")))))))))</f>
        <v>1</v>
      </c>
      <c r="N31" s="38"/>
      <c r="P31" s="37"/>
    </row>
    <row r="32" spans="1:16" customFormat="1" ht="28.8" x14ac:dyDescent="0.3">
      <c r="A32" s="35"/>
      <c r="B32" s="36"/>
      <c r="C32" s="58"/>
      <c r="D32" s="4" t="s">
        <v>440</v>
      </c>
      <c r="E32" s="1" t="s">
        <v>27</v>
      </c>
      <c r="F32" s="6"/>
      <c r="G32" s="7"/>
      <c r="H32" s="8"/>
      <c r="I32" s="3" t="s">
        <v>14</v>
      </c>
      <c r="J32" s="8"/>
      <c r="K32" s="6" t="s">
        <v>14</v>
      </c>
      <c r="L32" s="132" t="s">
        <v>150</v>
      </c>
      <c r="M32" s="6">
        <f>IF(K32="Ya/Tidak",IF(L32="Ya",1,IF(L32="Tidak",0,"Blm Diisi")),IF(K32="A/B/C",IF(L32="A",1,IF(L32="B",0.5,IF(L32="C",0,"Blm Diisi"))),IF(K32="A/B/C/D",IF(L32="A",1,IF(L32="B",0.67,IF(L32="C",0.33,IF(L32="D",0,"Blm Diisi")))),IF(K32="A/B/C/D/E",IF(L32="A",1,IF(L32="B",0.75,IF(L32="C",0.5,IF(L32="D",0.25,IF(L32="E",0,"Blm Diisi")))))))))</f>
        <v>1</v>
      </c>
      <c r="N32" s="38"/>
      <c r="P32" s="37"/>
    </row>
    <row r="33" spans="1:16" customFormat="1" x14ac:dyDescent="0.3">
      <c r="A33" s="29"/>
      <c r="B33" s="30"/>
      <c r="C33" s="56" t="s">
        <v>28</v>
      </c>
      <c r="D33" s="56" t="s">
        <v>29</v>
      </c>
      <c r="E33" s="59"/>
      <c r="F33" s="31"/>
      <c r="G33" s="31"/>
      <c r="H33" s="32">
        <v>3</v>
      </c>
      <c r="I33" s="59"/>
      <c r="J33" s="32"/>
      <c r="K33" s="60"/>
      <c r="L33" s="133"/>
      <c r="M33" s="33"/>
      <c r="N33" s="34"/>
      <c r="P33" s="61"/>
    </row>
    <row r="34" spans="1:16" customFormat="1" x14ac:dyDescent="0.3">
      <c r="A34" s="44"/>
      <c r="B34" s="45" t="s">
        <v>31</v>
      </c>
      <c r="C34" s="46" t="s">
        <v>32</v>
      </c>
      <c r="D34" s="47"/>
      <c r="E34" s="48"/>
      <c r="F34" s="49"/>
      <c r="G34" s="49"/>
      <c r="H34" s="50">
        <v>2</v>
      </c>
      <c r="I34" s="50"/>
      <c r="J34" s="50"/>
      <c r="K34" s="51"/>
      <c r="L34" s="52"/>
      <c r="M34" s="51">
        <f>M35+M39+M42</f>
        <v>2</v>
      </c>
      <c r="N34" s="53">
        <f>M34/H34</f>
        <v>1</v>
      </c>
      <c r="P34" s="52"/>
    </row>
    <row r="35" spans="1:16" customFormat="1" x14ac:dyDescent="0.3">
      <c r="A35" s="29"/>
      <c r="B35" s="30"/>
      <c r="C35" s="30">
        <v>1</v>
      </c>
      <c r="D35" s="203" t="s">
        <v>33</v>
      </c>
      <c r="E35" s="203"/>
      <c r="F35" s="31"/>
      <c r="G35" s="31"/>
      <c r="H35" s="32">
        <v>0.625</v>
      </c>
      <c r="I35" s="32"/>
      <c r="J35" s="32">
        <v>0.625</v>
      </c>
      <c r="K35" s="33"/>
      <c r="L35" s="133"/>
      <c r="M35" s="33">
        <f>IF(COUNT(M36:M38)=COUNTA(M36:M38),AVERAGE(M36:M38)*J35,"ISI DULU")</f>
        <v>0.625</v>
      </c>
      <c r="N35" s="34">
        <f>M35/J35</f>
        <v>1</v>
      </c>
      <c r="P35" s="41"/>
    </row>
    <row r="36" spans="1:16" customFormat="1" ht="57.6" x14ac:dyDescent="0.3">
      <c r="A36" s="35"/>
      <c r="B36" s="36"/>
      <c r="C36" s="36"/>
      <c r="D36" s="4" t="s">
        <v>9</v>
      </c>
      <c r="E36" s="3" t="s">
        <v>36</v>
      </c>
      <c r="F36" s="6" t="s">
        <v>150</v>
      </c>
      <c r="G36" s="7"/>
      <c r="H36" s="8"/>
      <c r="I36" s="3" t="s">
        <v>37</v>
      </c>
      <c r="J36" s="8"/>
      <c r="K36" s="6" t="s">
        <v>162</v>
      </c>
      <c r="L36" s="132" t="s">
        <v>436</v>
      </c>
      <c r="M36" s="6">
        <f>IF(K36="Ya/Tidak",IF(L36="Ya",1,IF(L36="Tidak",0,"Blm Diisi")),IF(K36="A/B/C",IF(L36="A",1,IF(L36="B",0.5,IF(L36="C",0,"Blm Diisi"))),IF(K36="A/B/C/D",IF(L36="A",1,IF(L36="B",0.67,IF(L36="C",0.33,IF(L36="D",0,"Blm Diisi")))),IF(K36="A/B/C/D/E",IF(L36="A",1,IF(L36="B",0.75,IF(L36="C",0.5,IF(L36="D",0.25,IF(L36="E",0,"Blm Diisi")))))))))</f>
        <v>1</v>
      </c>
      <c r="N36" s="38"/>
      <c r="P36" s="37"/>
    </row>
    <row r="37" spans="1:16" customFormat="1" ht="57.6" x14ac:dyDescent="0.3">
      <c r="A37" s="35"/>
      <c r="B37" s="36"/>
      <c r="C37" s="36"/>
      <c r="D37" s="4" t="s">
        <v>10</v>
      </c>
      <c r="E37" s="3" t="s">
        <v>38</v>
      </c>
      <c r="F37" s="6" t="s">
        <v>150</v>
      </c>
      <c r="G37" s="7"/>
      <c r="H37" s="8"/>
      <c r="I37" s="3" t="s">
        <v>153</v>
      </c>
      <c r="J37" s="8"/>
      <c r="K37" s="6" t="s">
        <v>162</v>
      </c>
      <c r="L37" s="132" t="s">
        <v>436</v>
      </c>
      <c r="M37" s="6">
        <f>IF(K37="Ya/Tidak",IF(L37="Ya",1,IF(L37="Tidak",0,"Blm Diisi")),IF(K37="A/B/C",IF(L37="A",1,IF(L37="B",0.5,IF(L37="C",0,"Blm Diisi"))),IF(K37="A/B/C/D",IF(L37="A",1,IF(L37="B",0.67,IF(L37="C",0.33,IF(L37="D",0,"Blm Diisi")))),IF(K37="A/B/C/D/E",IF(L37="A",1,IF(L37="B",0.75,IF(L37="C",0.5,IF(L37="D",0.25,IF(L37="E",0,"Blm Diisi")))))))))</f>
        <v>1</v>
      </c>
      <c r="N37" s="38"/>
      <c r="P37" s="37"/>
    </row>
    <row r="38" spans="1:16" customFormat="1" ht="100.8" x14ac:dyDescent="0.3">
      <c r="A38" s="35"/>
      <c r="B38" s="36"/>
      <c r="C38" s="36"/>
      <c r="D38" s="4" t="s">
        <v>12</v>
      </c>
      <c r="E38" s="3" t="s">
        <v>40</v>
      </c>
      <c r="F38" s="6" t="s">
        <v>150</v>
      </c>
      <c r="G38" s="7"/>
      <c r="H38" s="8"/>
      <c r="I38" s="3" t="s">
        <v>41</v>
      </c>
      <c r="J38" s="8"/>
      <c r="K38" s="6" t="s">
        <v>162</v>
      </c>
      <c r="L38" s="132" t="s">
        <v>436</v>
      </c>
      <c r="M38" s="6">
        <f>IF(K38="Ya/Tidak",IF(L38="Ya",1,IF(L38="Tidak",0,"Blm Diisi")),IF(K38="A/B/C",IF(L38="A",1,IF(L38="B",0.5,IF(L38="C",0,"Blm Diisi"))),IF(K38="A/B/C/D",IF(L38="A",1,IF(L38="B",0.67,IF(L38="C",0.33,IF(L38="D",0,"Blm Diisi")))),IF(K38="A/B/C/D/E",IF(L38="A",1,IF(L38="B",0.75,IF(L38="C",0.5,IF(L38="D",0.25,IF(L38="E",0,"Blm Diisi")))))))))</f>
        <v>1</v>
      </c>
      <c r="N38" s="38"/>
      <c r="P38" s="37"/>
    </row>
    <row r="39" spans="1:16" customFormat="1" x14ac:dyDescent="0.3">
      <c r="A39" s="29"/>
      <c r="B39" s="30"/>
      <c r="C39" s="30">
        <v>2</v>
      </c>
      <c r="D39" s="203" t="s">
        <v>42</v>
      </c>
      <c r="E39" s="203"/>
      <c r="F39" s="31"/>
      <c r="G39" s="31"/>
      <c r="H39" s="32">
        <v>0.75</v>
      </c>
      <c r="I39" s="32"/>
      <c r="J39" s="32">
        <v>0.75</v>
      </c>
      <c r="K39" s="33"/>
      <c r="L39" s="133"/>
      <c r="M39" s="33">
        <f>IF(COUNT(M40:M41)=COUNTA(M40:M41),AVERAGE(M40:M41)*J39,"ISI DULU")</f>
        <v>0.75</v>
      </c>
      <c r="N39" s="34">
        <f>M39/J39</f>
        <v>1</v>
      </c>
      <c r="P39" s="41"/>
    </row>
    <row r="40" spans="1:16" customFormat="1" ht="57.6" x14ac:dyDescent="0.3">
      <c r="A40" s="35"/>
      <c r="B40" s="36"/>
      <c r="C40" s="36"/>
      <c r="D40" s="4" t="s">
        <v>10</v>
      </c>
      <c r="E40" s="3" t="s">
        <v>44</v>
      </c>
      <c r="F40" s="6" t="s">
        <v>150</v>
      </c>
      <c r="G40" s="7"/>
      <c r="H40" s="8"/>
      <c r="I40" s="3" t="s">
        <v>45</v>
      </c>
      <c r="J40" s="8"/>
      <c r="K40" s="6" t="s">
        <v>162</v>
      </c>
      <c r="L40" s="132" t="s">
        <v>436</v>
      </c>
      <c r="M40" s="6">
        <f>IF(K40="Ya/Tidak",IF(L40="Ya",1,IF(L40="Tidak",0,"Blm Diisi")),IF(K40="A/B/C",IF(L40="A",1,IF(L40="B",0.5,IF(L40="C",0,"Blm Diisi"))),IF(K40="A/B/C/D",IF(L40="A",1,IF(L40="B",0.67,IF(L40="C",0.33,IF(L40="D",0,"Blm Diisi")))),IF(K40="A/B/C/D/E",IF(L40="A",1,IF(L40="B",0.75,IF(L40="C",0.5,IF(L40="D",0.25,IF(L40="E",0,"Blm Diisi")))))))))</f>
        <v>1</v>
      </c>
      <c r="N40" s="38"/>
      <c r="P40" s="37"/>
    </row>
    <row r="41" spans="1:16" customFormat="1" ht="72" x14ac:dyDescent="0.3">
      <c r="A41" s="35"/>
      <c r="B41" s="36"/>
      <c r="C41" s="36"/>
      <c r="D41" s="4" t="s">
        <v>12</v>
      </c>
      <c r="E41" s="3" t="s">
        <v>221</v>
      </c>
      <c r="F41" s="6" t="s">
        <v>150</v>
      </c>
      <c r="G41" s="7"/>
      <c r="H41" s="8"/>
      <c r="I41" s="3" t="s">
        <v>45</v>
      </c>
      <c r="J41" s="6"/>
      <c r="K41" s="6" t="s">
        <v>162</v>
      </c>
      <c r="L41" s="37" t="s">
        <v>436</v>
      </c>
      <c r="M41" s="6">
        <f>IF(K41="Ya/Tidak",IF(L41="Ya",1,IF(L41="Tidak",0,"Blm Diisi")),IF(K41="A/B/C",IF(L41="A",1,IF(L41="B",0.5,IF(L41="C",0,"Blm Diisi"))),IF(K41="A/B/C/D",IF(L41="A",1,IF(L41="B",0.67,IF(L41="C",0.33,IF(L41="D",0,"Blm Diisi")))),IF(K41="A/B/C/D/E",IF(L41="A",1,IF(L41="B",0.75,IF(L41="C",0.5,IF(L41="D",0.25,IF(L41="E",0,"Blm Diisi")))))))))</f>
        <v>1</v>
      </c>
      <c r="N41" s="38"/>
      <c r="P41" s="37"/>
    </row>
    <row r="42" spans="1:16" customFormat="1" x14ac:dyDescent="0.3">
      <c r="A42" s="29"/>
      <c r="B42" s="30"/>
      <c r="C42" s="30">
        <v>3</v>
      </c>
      <c r="D42" s="203" t="s">
        <v>46</v>
      </c>
      <c r="E42" s="203"/>
      <c r="F42" s="31"/>
      <c r="G42" s="31"/>
      <c r="H42" s="32">
        <v>0.625</v>
      </c>
      <c r="I42" s="32"/>
      <c r="J42" s="32">
        <v>0.625</v>
      </c>
      <c r="K42" s="33"/>
      <c r="L42" s="133"/>
      <c r="M42" s="33">
        <f>IF(COUNT(M43:M44)=COUNTA(M43:M44),AVERAGE(M43:M44)*J42,"ISI DULU")</f>
        <v>0.625</v>
      </c>
      <c r="N42" s="34">
        <f>M42/J42</f>
        <v>1</v>
      </c>
      <c r="P42" s="41"/>
    </row>
    <row r="43" spans="1:16" customFormat="1" ht="57.6" x14ac:dyDescent="0.3">
      <c r="A43" s="35"/>
      <c r="B43" s="36"/>
      <c r="C43" s="36"/>
      <c r="D43" s="4" t="s">
        <v>9</v>
      </c>
      <c r="E43" s="3" t="s">
        <v>47</v>
      </c>
      <c r="F43" s="6" t="s">
        <v>150</v>
      </c>
      <c r="G43" s="7"/>
      <c r="H43" s="8"/>
      <c r="I43" s="55" t="s">
        <v>48</v>
      </c>
      <c r="J43" s="8"/>
      <c r="K43" s="6" t="s">
        <v>162</v>
      </c>
      <c r="L43" s="132" t="s">
        <v>436</v>
      </c>
      <c r="M43" s="6">
        <f>IF(K43="Ya/Tidak",IF(L43="Ya",1,IF(L43="Tidak",0,"Blm Diisi")),IF(K43="A/B/C",IF(L43="A",1,IF(L43="B",0.5,IF(L43="C",0,"Blm Diisi"))),IF(K43="A/B/C/D",IF(L43="A",1,IF(L43="B",0.67,IF(L43="C",0.33,IF(L43="D",0,"Blm Diisi")))),IF(K43="A/B/C/D/E",IF(L43="A",1,IF(L43="B",0.75,IF(L43="C",0.5,IF(L43="D",0.25,IF(L43="E",0,"Blm Diisi")))))))))</f>
        <v>1</v>
      </c>
      <c r="N43" s="38"/>
      <c r="P43" s="37"/>
    </row>
    <row r="44" spans="1:16" customFormat="1" ht="72" x14ac:dyDescent="0.3">
      <c r="A44" s="35"/>
      <c r="B44" s="36"/>
      <c r="C44" s="36"/>
      <c r="D44" s="4" t="s">
        <v>10</v>
      </c>
      <c r="E44" s="3" t="s">
        <v>49</v>
      </c>
      <c r="F44" s="6" t="s">
        <v>150</v>
      </c>
      <c r="G44" s="7"/>
      <c r="H44" s="8"/>
      <c r="I44" s="3" t="s">
        <v>50</v>
      </c>
      <c r="J44" s="8"/>
      <c r="K44" s="6" t="s">
        <v>161</v>
      </c>
      <c r="L44" s="132" t="s">
        <v>436</v>
      </c>
      <c r="M44" s="6">
        <f>IF(K44="Ya/Tidak",IF(L44="Ya",1,IF(L44="Tidak",0,"Blm Diisi")),IF(K44="A/B/C",IF(L44="A",1,IF(L44="B",0.5,IF(L44="C",0,"Blm Diisi"))),IF(K44="A/B/C/D",IF(L44="A",1,IF(L44="B",0.67,IF(L44="C",0.33,IF(L44="D",0,"Blm Diisi")))),IF(K44="A/B/C/D/E",IF(L44="A",1,IF(L44="B",0.75,IF(L44="C",0.5,IF(L44="D",0.25,IF(L44="E",0,"Blm Diisi")))))))))</f>
        <v>1</v>
      </c>
      <c r="N44" s="38"/>
      <c r="P44" s="37"/>
    </row>
    <row r="45" spans="1:16" customFormat="1" ht="15" customHeight="1" x14ac:dyDescent="0.3">
      <c r="A45" s="29"/>
      <c r="B45" s="30"/>
      <c r="C45" s="30">
        <v>4</v>
      </c>
      <c r="D45" s="203" t="s">
        <v>224</v>
      </c>
      <c r="E45" s="203"/>
      <c r="F45" s="60"/>
      <c r="G45" s="31"/>
      <c r="H45" s="32">
        <v>1</v>
      </c>
      <c r="I45" s="59"/>
      <c r="J45" s="32"/>
      <c r="K45" s="60"/>
      <c r="L45" s="63"/>
      <c r="M45" s="33"/>
      <c r="N45" s="34"/>
      <c r="P45" s="63"/>
    </row>
    <row r="46" spans="1:16" customFormat="1" x14ac:dyDescent="0.3">
      <c r="A46" s="44"/>
      <c r="B46" s="45" t="s">
        <v>51</v>
      </c>
      <c r="C46" s="46" t="s">
        <v>52</v>
      </c>
      <c r="D46" s="47"/>
      <c r="E46" s="48"/>
      <c r="F46" s="49"/>
      <c r="G46" s="49"/>
      <c r="H46" s="50">
        <v>3.5</v>
      </c>
      <c r="I46" s="50"/>
      <c r="J46" s="50"/>
      <c r="K46" s="51"/>
      <c r="L46" s="52"/>
      <c r="M46" s="51">
        <f>M47+M53+M57+M64+M67+M70</f>
        <v>3.5</v>
      </c>
      <c r="N46" s="53">
        <f>M46/H46</f>
        <v>1</v>
      </c>
      <c r="P46" s="52"/>
    </row>
    <row r="47" spans="1:16" customFormat="1" x14ac:dyDescent="0.3">
      <c r="A47" s="29"/>
      <c r="B47" s="30"/>
      <c r="C47" s="30">
        <v>1</v>
      </c>
      <c r="D47" s="203" t="s">
        <v>228</v>
      </c>
      <c r="E47" s="203"/>
      <c r="F47" s="31"/>
      <c r="G47" s="31"/>
      <c r="H47" s="32">
        <v>0.5</v>
      </c>
      <c r="I47" s="32"/>
      <c r="J47" s="32">
        <v>0.5</v>
      </c>
      <c r="K47" s="33"/>
      <c r="L47" s="133"/>
      <c r="M47" s="33">
        <f>IF(COUNT(M48:M51)=COUNTA(M48:M51),AVERAGE(M48:M51)*J47,"ISI DULU")</f>
        <v>0.5</v>
      </c>
      <c r="N47" s="34">
        <f>M47/J47</f>
        <v>1</v>
      </c>
      <c r="P47" s="41"/>
    </row>
    <row r="48" spans="1:16" customFormat="1" ht="57.6" x14ac:dyDescent="0.3">
      <c r="A48" s="35"/>
      <c r="B48" s="36"/>
      <c r="C48" s="36"/>
      <c r="D48" s="4" t="s">
        <v>8</v>
      </c>
      <c r="E48" s="3" t="s">
        <v>229</v>
      </c>
      <c r="F48" s="6" t="s">
        <v>150</v>
      </c>
      <c r="G48" s="7"/>
      <c r="H48" s="8"/>
      <c r="I48" s="3" t="s">
        <v>230</v>
      </c>
      <c r="J48" s="8"/>
      <c r="K48" s="6" t="s">
        <v>162</v>
      </c>
      <c r="L48" s="132" t="s">
        <v>436</v>
      </c>
      <c r="M48" s="6">
        <f>IF(K48="Ya/Tidak",IF(L48="Ya",1,IF(L48="Tidak",0,"Blm Diisi")),IF(K48="A/B/C",IF(L48="A",1,IF(L48="B",0.5,IF(L48="C",0,"Blm Diisi"))),IF(K48="A/B/C/D",IF(L48="A",1,IF(L48="B",0.67,IF(L48="C",0.33,IF(L48="D",0,"Blm Diisi")))),IF(K48="A/B/C/D/E",IF(L48="A",1,IF(L48="B",0.75,IF(L48="C",0.5,IF(L48="D",0.25,IF(L48="E",0,"Blm Diisi")))))))))</f>
        <v>1</v>
      </c>
      <c r="N48" s="38"/>
      <c r="P48" s="37"/>
    </row>
    <row r="49" spans="1:16" customFormat="1" ht="57.6" x14ac:dyDescent="0.3">
      <c r="A49" s="35"/>
      <c r="B49" s="36"/>
      <c r="C49" s="36"/>
      <c r="D49" s="4" t="s">
        <v>9</v>
      </c>
      <c r="E49" s="3" t="s">
        <v>231</v>
      </c>
      <c r="F49" s="6" t="s">
        <v>150</v>
      </c>
      <c r="G49" s="7"/>
      <c r="H49" s="8"/>
      <c r="I49" s="3" t="s">
        <v>232</v>
      </c>
      <c r="J49" s="8"/>
      <c r="K49" s="6" t="s">
        <v>162</v>
      </c>
      <c r="L49" s="132" t="s">
        <v>436</v>
      </c>
      <c r="M49" s="6">
        <f>IF(K49="Ya/Tidak",IF(L49="Ya",1,IF(L49="Tidak",0,"Blm Diisi")),IF(K49="A/B/C",IF(L49="A",1,IF(L49="B",0.5,IF(L49="C",0,"Blm Diisi"))),IF(K49="A/B/C/D",IF(L49="A",1,IF(L49="B",0.67,IF(L49="C",0.33,IF(L49="D",0,"Blm Diisi")))),IF(K49="A/B/C/D/E",IF(L49="A",1,IF(L49="B",0.75,IF(L49="C",0.5,IF(L49="D",0.25,IF(L49="E",0,"Blm Diisi")))))))))</f>
        <v>1</v>
      </c>
      <c r="N49" s="38"/>
      <c r="P49" s="37"/>
    </row>
    <row r="50" spans="1:16" customFormat="1" ht="72" x14ac:dyDescent="0.3">
      <c r="A50" s="35"/>
      <c r="B50" s="36"/>
      <c r="C50" s="36"/>
      <c r="D50" s="4" t="s">
        <v>13</v>
      </c>
      <c r="E50" s="3" t="s">
        <v>459</v>
      </c>
      <c r="F50" s="6"/>
      <c r="G50" s="7"/>
      <c r="H50" s="8"/>
      <c r="I50" s="3" t="s">
        <v>460</v>
      </c>
      <c r="J50" s="8"/>
      <c r="K50" s="6" t="s">
        <v>162</v>
      </c>
      <c r="L50" s="132" t="s">
        <v>436</v>
      </c>
      <c r="M50" s="6">
        <f>IF(K50="Ya/Tidak",IF(L50="Ya",1,IF(L50="Tidak",0,"Blm Diisi")),IF(K50="A/B/C",IF(L50="A",1,IF(L50="B",0.5,IF(L50="C",0,"Blm Diisi"))),IF(K50="A/B/C/D",IF(L50="A",1,IF(L50="B",0.67,IF(L50="C",0.33,IF(L50="D",0,"Blm Diisi")))),IF(K50="A/B/C/D/E",IF(L50="A",1,IF(L50="B",0.75,IF(L50="C",0.5,IF(L50="D",0.25,IF(L50="E",0,"Blm Diisi")))))))))</f>
        <v>1</v>
      </c>
      <c r="N50" s="38"/>
      <c r="P50" s="37"/>
    </row>
    <row r="51" spans="1:16" customFormat="1" ht="43.2" x14ac:dyDescent="0.3">
      <c r="A51" s="35"/>
      <c r="B51" s="36"/>
      <c r="C51" s="36"/>
      <c r="D51" s="4" t="s">
        <v>185</v>
      </c>
      <c r="E51" s="3" t="s">
        <v>443</v>
      </c>
      <c r="F51" s="6"/>
      <c r="G51" s="7"/>
      <c r="H51" s="8"/>
      <c r="I51" s="3" t="s">
        <v>53</v>
      </c>
      <c r="J51" s="8"/>
      <c r="K51" s="6" t="s">
        <v>161</v>
      </c>
      <c r="L51" s="132" t="s">
        <v>436</v>
      </c>
      <c r="M51" s="6">
        <f>IF(K51="Ya/Tidak",IF(L51="Ya",1,IF(L51="Tidak",0,"Blm Diisi")),IF(K51="A/B/C",IF(L51="A",1,IF(L51="B",0.5,IF(L51="C",0,"Blm Diisi"))),IF(K51="A/B/C/D",IF(L51="A",1,IF(L51="B",0.67,IF(L51="C",0.33,IF(L51="D",0,"Blm Diisi")))),IF(K51="A/B/C/D/E",IF(L51="A",1,IF(L51="B",0.75,IF(L51="C",0.5,IF(L51="D",0.25,IF(L51="E",0,"Blm Diisi")))))))))</f>
        <v>1</v>
      </c>
      <c r="N51" s="38"/>
      <c r="P51" s="37"/>
    </row>
    <row r="52" spans="1:16" customFormat="1" x14ac:dyDescent="0.3">
      <c r="A52" s="29"/>
      <c r="B52" s="30"/>
      <c r="C52" s="30">
        <v>2</v>
      </c>
      <c r="D52" s="203" t="s">
        <v>239</v>
      </c>
      <c r="E52" s="203"/>
      <c r="F52" s="31"/>
      <c r="G52" s="31"/>
      <c r="H52" s="32">
        <v>2</v>
      </c>
      <c r="I52" s="32"/>
      <c r="J52" s="32"/>
      <c r="K52" s="33"/>
      <c r="L52" s="133"/>
      <c r="M52" s="33"/>
      <c r="N52" s="34"/>
      <c r="P52" s="41"/>
    </row>
    <row r="53" spans="1:16" customFormat="1" x14ac:dyDescent="0.3">
      <c r="A53" s="29"/>
      <c r="B53" s="30"/>
      <c r="C53" s="30">
        <v>3</v>
      </c>
      <c r="D53" s="203" t="s">
        <v>250</v>
      </c>
      <c r="E53" s="203"/>
      <c r="F53" s="31"/>
      <c r="G53" s="31"/>
      <c r="H53" s="32">
        <v>0.5</v>
      </c>
      <c r="I53" s="32"/>
      <c r="J53" s="32">
        <v>0.5</v>
      </c>
      <c r="K53" s="33"/>
      <c r="L53" s="133"/>
      <c r="M53" s="33">
        <f>IF(COUNT(M54:M55)=COUNTA(M54:M55),AVERAGE(M54:M55)*J53,"ISI DULU")</f>
        <v>0.5</v>
      </c>
      <c r="N53" s="34">
        <f>M53/J53</f>
        <v>1</v>
      </c>
      <c r="P53" s="41"/>
    </row>
    <row r="54" spans="1:16" customFormat="1" ht="57.6" x14ac:dyDescent="0.3">
      <c r="A54" s="35"/>
      <c r="B54" s="36"/>
      <c r="C54" s="36"/>
      <c r="D54" s="4" t="s">
        <v>10</v>
      </c>
      <c r="E54" s="3" t="s">
        <v>54</v>
      </c>
      <c r="F54" s="6" t="s">
        <v>150</v>
      </c>
      <c r="G54" s="7"/>
      <c r="H54" s="8"/>
      <c r="I54" s="3" t="s">
        <v>255</v>
      </c>
      <c r="J54" s="8"/>
      <c r="K54" s="6" t="s">
        <v>162</v>
      </c>
      <c r="L54" s="37" t="s">
        <v>436</v>
      </c>
      <c r="M54" s="6">
        <f>IF(K54="Ya/Tidak",IF(L54="Ya",1,IF(L54="Tidak",0,"Blm Diisi")),IF(K54="A/B/C",IF(L54="A",1,IF(L54="B",0.5,IF(L54="C",0,"Blm Diisi"))),IF(K54="A/B/C/D",IF(L54="A",1,IF(L54="B",0.67,IF(L54="C",0.33,IF(L54="D",0,"Blm Diisi")))),IF(K54="A/B/C/D/E",IF(L54="A",1,IF(L54="B",0.75,IF(L54="C",0.5,IF(L54="D",0.25,IF(L54="E",0,"Blm Diisi")))))))))</f>
        <v>1</v>
      </c>
      <c r="N54" s="38"/>
      <c r="P54" s="37"/>
    </row>
    <row r="55" spans="1:16" customFormat="1" ht="100.8" x14ac:dyDescent="0.3">
      <c r="A55" s="35"/>
      <c r="B55" s="36"/>
      <c r="C55" s="36"/>
      <c r="D55" s="4" t="s">
        <v>13</v>
      </c>
      <c r="E55" s="3" t="s">
        <v>55</v>
      </c>
      <c r="F55" s="6" t="s">
        <v>150</v>
      </c>
      <c r="G55" s="7"/>
      <c r="H55" s="8"/>
      <c r="I55" s="3" t="s">
        <v>258</v>
      </c>
      <c r="J55" s="8"/>
      <c r="K55" s="6" t="s">
        <v>162</v>
      </c>
      <c r="L55" s="132" t="s">
        <v>436</v>
      </c>
      <c r="M55" s="6">
        <f>IF(K55="Ya/Tidak",IF(L55="Ya",1,IF(L55="Tidak",0,"Blm Diisi")),IF(K55="A/B/C",IF(L55="A",1,IF(L55="B",0.5,IF(L55="C",0,"Blm Diisi"))),IF(K55="A/B/C/D",IF(L55="A",1,IF(L55="B",0.67,IF(L55="C",0.33,IF(L55="D",0,"Blm Diisi")))),IF(K55="A/B/C/D/E",IF(L55="A",1,IF(L55="B",0.75,IF(L55="C",0.5,IF(L55="D",0.25,IF(L55="E",0,"Blm Diisi")))))))))</f>
        <v>1</v>
      </c>
      <c r="N55" s="38"/>
      <c r="P55" s="37"/>
    </row>
    <row r="56" spans="1:16" customFormat="1" x14ac:dyDescent="0.3">
      <c r="A56" s="29"/>
      <c r="B56" s="30"/>
      <c r="C56" s="30">
        <v>4</v>
      </c>
      <c r="D56" s="203" t="s">
        <v>260</v>
      </c>
      <c r="E56" s="203"/>
      <c r="F56" s="31"/>
      <c r="G56" s="31"/>
      <c r="H56" s="32">
        <v>6</v>
      </c>
      <c r="I56" s="32"/>
      <c r="J56" s="32"/>
      <c r="K56" s="33"/>
      <c r="L56" s="133"/>
      <c r="M56" s="33"/>
      <c r="N56" s="34"/>
      <c r="P56" s="41"/>
    </row>
    <row r="57" spans="1:16" customFormat="1" x14ac:dyDescent="0.3">
      <c r="A57" s="29"/>
      <c r="B57" s="30"/>
      <c r="C57" s="30">
        <v>5</v>
      </c>
      <c r="D57" s="203" t="s">
        <v>271</v>
      </c>
      <c r="E57" s="203"/>
      <c r="F57" s="31"/>
      <c r="G57" s="31"/>
      <c r="H57" s="32">
        <v>1</v>
      </c>
      <c r="I57" s="32" t="s">
        <v>57</v>
      </c>
      <c r="J57" s="32">
        <v>1</v>
      </c>
      <c r="K57" s="33"/>
      <c r="L57" s="133"/>
      <c r="M57" s="33">
        <f>IF(COUNT(M58:M63)=COUNTA(M58:M63),AVERAGE(M58:M63)*J57,"ISI DULU")</f>
        <v>1</v>
      </c>
      <c r="N57" s="34">
        <f>M57/J57</f>
        <v>1</v>
      </c>
      <c r="P57" s="41"/>
    </row>
    <row r="58" spans="1:16" customFormat="1" ht="57.6" x14ac:dyDescent="0.3">
      <c r="A58" s="35"/>
      <c r="B58" s="36"/>
      <c r="C58" s="36"/>
      <c r="D58" s="4" t="s">
        <v>8</v>
      </c>
      <c r="E58" s="3" t="s">
        <v>272</v>
      </c>
      <c r="F58" s="6" t="s">
        <v>150</v>
      </c>
      <c r="G58" s="7"/>
      <c r="H58" s="8"/>
      <c r="I58" s="3" t="s">
        <v>273</v>
      </c>
      <c r="J58" s="38"/>
      <c r="K58" s="6" t="s">
        <v>162</v>
      </c>
      <c r="L58" s="37" t="s">
        <v>436</v>
      </c>
      <c r="M58" s="6">
        <f t="shared" ref="M58:M63" si="0">IF(K58="Ya/Tidak",IF(L58="Ya",1,IF(L58="Tidak",0,"Blm Diisi")),IF(K58="A/B/C",IF(L58="A",1,IF(L58="B",0.5,IF(L58="C",0,"Blm Diisi"))),IF(K58="A/B/C/D",IF(L58="A",1,IF(L58="B",0.67,IF(L58="C",0.33,IF(L58="D",0,"Blm Diisi")))),IF(K58="A/B/C/D/E",IF(L58="A",1,IF(L58="B",0.75,IF(L58="C",0.5,IF(L58="D",0.25,IF(L58="E",0,"Blm Diisi")))))))))</f>
        <v>1</v>
      </c>
      <c r="N58" s="38"/>
      <c r="P58" s="37"/>
    </row>
    <row r="59" spans="1:16" customFormat="1" ht="115.2" x14ac:dyDescent="0.3">
      <c r="A59" s="35"/>
      <c r="B59" s="36"/>
      <c r="C59" s="36"/>
      <c r="D59" s="4" t="s">
        <v>9</v>
      </c>
      <c r="E59" s="3" t="s">
        <v>58</v>
      </c>
      <c r="F59" s="6" t="s">
        <v>150</v>
      </c>
      <c r="G59" s="7"/>
      <c r="H59" s="8"/>
      <c r="I59" s="3" t="s">
        <v>274</v>
      </c>
      <c r="J59" s="38"/>
      <c r="K59" s="6" t="s">
        <v>162</v>
      </c>
      <c r="L59" s="37" t="s">
        <v>436</v>
      </c>
      <c r="M59" s="6">
        <f t="shared" si="0"/>
        <v>1</v>
      </c>
      <c r="N59" s="38"/>
      <c r="P59" s="37"/>
    </row>
    <row r="60" spans="1:16" customFormat="1" ht="115.2" x14ac:dyDescent="0.3">
      <c r="A60" s="35"/>
      <c r="B60" s="36"/>
      <c r="C60" s="36"/>
      <c r="D60" s="4" t="s">
        <v>10</v>
      </c>
      <c r="E60" s="3" t="s">
        <v>59</v>
      </c>
      <c r="F60" s="6" t="s">
        <v>150</v>
      </c>
      <c r="G60" s="7"/>
      <c r="H60" s="8"/>
      <c r="I60" s="3" t="s">
        <v>275</v>
      </c>
      <c r="J60" s="38"/>
      <c r="K60" s="6" t="s">
        <v>162</v>
      </c>
      <c r="L60" s="37" t="s">
        <v>436</v>
      </c>
      <c r="M60" s="6">
        <f t="shared" si="0"/>
        <v>1</v>
      </c>
      <c r="N60" s="38"/>
      <c r="P60" s="37"/>
    </row>
    <row r="61" spans="1:16" customFormat="1" ht="72" x14ac:dyDescent="0.3">
      <c r="A61" s="35"/>
      <c r="B61" s="36"/>
      <c r="C61" s="36"/>
      <c r="D61" s="4" t="s">
        <v>12</v>
      </c>
      <c r="E61" s="3" t="s">
        <v>276</v>
      </c>
      <c r="F61" s="6" t="s">
        <v>150</v>
      </c>
      <c r="G61" s="7"/>
      <c r="H61" s="8"/>
      <c r="I61" s="3" t="s">
        <v>488</v>
      </c>
      <c r="J61" s="38"/>
      <c r="K61" s="6" t="s">
        <v>190</v>
      </c>
      <c r="L61" s="135" t="s">
        <v>436</v>
      </c>
      <c r="M61" s="6">
        <f t="shared" si="0"/>
        <v>1</v>
      </c>
      <c r="N61" s="38"/>
      <c r="P61" s="43"/>
    </row>
    <row r="62" spans="1:16" customFormat="1" ht="43.2" x14ac:dyDescent="0.3">
      <c r="A62" s="35"/>
      <c r="B62" s="36"/>
      <c r="C62" s="36"/>
      <c r="D62" s="4" t="s">
        <v>13</v>
      </c>
      <c r="E62" s="3" t="s">
        <v>278</v>
      </c>
      <c r="F62" s="6" t="s">
        <v>150</v>
      </c>
      <c r="G62" s="7"/>
      <c r="H62" s="8"/>
      <c r="I62" s="3" t="s">
        <v>279</v>
      </c>
      <c r="J62" s="38"/>
      <c r="K62" s="6" t="s">
        <v>161</v>
      </c>
      <c r="L62" s="37" t="s">
        <v>436</v>
      </c>
      <c r="M62" s="6">
        <f t="shared" si="0"/>
        <v>1</v>
      </c>
      <c r="N62" s="38"/>
      <c r="P62" s="37"/>
    </row>
    <row r="63" spans="1:16" customFormat="1" ht="115.2" x14ac:dyDescent="0.3">
      <c r="A63" s="35"/>
      <c r="B63" s="36"/>
      <c r="C63" s="36"/>
      <c r="D63" s="4" t="s">
        <v>16</v>
      </c>
      <c r="E63" s="3" t="s">
        <v>461</v>
      </c>
      <c r="F63" s="6" t="s">
        <v>150</v>
      </c>
      <c r="G63" s="7"/>
      <c r="H63" s="8"/>
      <c r="I63" s="158" t="s">
        <v>464</v>
      </c>
      <c r="J63" s="7"/>
      <c r="K63" s="6" t="s">
        <v>162</v>
      </c>
      <c r="L63" s="37" t="s">
        <v>436</v>
      </c>
      <c r="M63" s="6">
        <f t="shared" si="0"/>
        <v>1</v>
      </c>
      <c r="N63" s="38"/>
      <c r="P63" s="37"/>
    </row>
    <row r="64" spans="1:16" customFormat="1" x14ac:dyDescent="0.3">
      <c r="A64" s="29"/>
      <c r="B64" s="30"/>
      <c r="C64" s="30">
        <v>6</v>
      </c>
      <c r="D64" s="203" t="s">
        <v>283</v>
      </c>
      <c r="E64" s="203"/>
      <c r="F64" s="31"/>
      <c r="G64" s="31"/>
      <c r="H64" s="32">
        <v>0.5</v>
      </c>
      <c r="I64" s="32"/>
      <c r="J64" s="32">
        <v>0.5</v>
      </c>
      <c r="K64" s="33"/>
      <c r="L64" s="68"/>
      <c r="M64" s="33">
        <f>IF(COUNT(M65:M66)=COUNTA(M65:M66),AVERAGE(M65:M66)*J64,"ISI DULU")</f>
        <v>0.5</v>
      </c>
      <c r="N64" s="34">
        <f>M64/J64</f>
        <v>1</v>
      </c>
      <c r="P64" s="68"/>
    </row>
    <row r="65" spans="1:16" customFormat="1" ht="115.2" x14ac:dyDescent="0.3">
      <c r="A65" s="35"/>
      <c r="B65" s="36"/>
      <c r="C65" s="36"/>
      <c r="D65" s="4" t="s">
        <v>9</v>
      </c>
      <c r="E65" s="3" t="s">
        <v>60</v>
      </c>
      <c r="F65" s="6" t="s">
        <v>150</v>
      </c>
      <c r="G65" s="7"/>
      <c r="H65" s="8"/>
      <c r="I65" s="3" t="s">
        <v>286</v>
      </c>
      <c r="J65" s="7"/>
      <c r="K65" s="6" t="s">
        <v>162</v>
      </c>
      <c r="L65" s="37" t="s">
        <v>436</v>
      </c>
      <c r="M65" s="6">
        <f>IF(K65="Ya/Tidak",IF(L65="Ya",1,IF(L65="Tidak",0,"Blm Diisi")),IF(K65="A/B/C",IF(L65="A",1,IF(L65="B",0.5,IF(L65="C",0,"Blm Diisi"))),IF(K65="A/B/C/D",IF(L65="A",1,IF(L65="B",0.67,IF(L65="C",0.33,IF(L65="D",0,"Blm Diisi")))),IF(K65="A/B/C/D/E",IF(L65="A",1,IF(L65="B",0.75,IF(L65="C",0.5,IF(L65="D",0.25,IF(L65="E",0,"Blm Diisi")))))))))</f>
        <v>1</v>
      </c>
      <c r="N65" s="38"/>
      <c r="P65" s="37"/>
    </row>
    <row r="66" spans="1:16" customFormat="1" ht="86.4" customHeight="1" x14ac:dyDescent="0.3">
      <c r="A66" s="35"/>
      <c r="B66" s="36"/>
      <c r="C66" s="36"/>
      <c r="D66" s="4" t="s">
        <v>10</v>
      </c>
      <c r="E66" s="3" t="s">
        <v>61</v>
      </c>
      <c r="F66" s="6" t="s">
        <v>150</v>
      </c>
      <c r="G66" s="7"/>
      <c r="H66" s="8"/>
      <c r="I66" s="3" t="s">
        <v>287</v>
      </c>
      <c r="J66" s="7"/>
      <c r="K66" s="6" t="s">
        <v>161</v>
      </c>
      <c r="L66" s="37" t="s">
        <v>436</v>
      </c>
      <c r="M66" s="6">
        <f>IF(K66="Ya/Tidak",IF(L66="Ya",1,IF(L66="Tidak",0,"Blm Diisi")),IF(K66="A/B/C",IF(L66="A",1,IF(L66="B",0.5,IF(L66="C",0,"Blm Diisi"))),IF(K66="A/B/C/D",IF(L66="A",1,IF(L66="B",0.67,IF(L66="C",0.33,IF(L66="D",0,"Blm Diisi")))),IF(K66="A/B/C/D/E",IF(L66="A",1,IF(L66="B",0.75,IF(L66="C",0.5,IF(L66="D",0.25,IF(L66="E",0,"Blm Diisi")))))))))</f>
        <v>1</v>
      </c>
      <c r="N66" s="38"/>
      <c r="P66" s="37"/>
    </row>
    <row r="67" spans="1:16" customFormat="1" x14ac:dyDescent="0.3">
      <c r="A67" s="29"/>
      <c r="B67" s="30"/>
      <c r="C67" s="30">
        <v>7</v>
      </c>
      <c r="D67" s="203" t="s">
        <v>289</v>
      </c>
      <c r="E67" s="203"/>
      <c r="F67" s="31"/>
      <c r="G67" s="31"/>
      <c r="H67" s="32">
        <v>0.5</v>
      </c>
      <c r="I67" s="32"/>
      <c r="J67" s="32">
        <v>0.5</v>
      </c>
      <c r="K67" s="33"/>
      <c r="L67" s="134"/>
      <c r="M67" s="33">
        <f>IF(COUNT(M68:M69)=COUNTA(M68:M69),AVERAGE(M68:M69)*J67,"ISI DULU")</f>
        <v>0.5</v>
      </c>
      <c r="N67" s="34">
        <f>M67/J67</f>
        <v>1</v>
      </c>
      <c r="P67" s="68"/>
    </row>
    <row r="68" spans="1:16" customFormat="1" ht="87.6" customHeight="1" x14ac:dyDescent="0.3">
      <c r="A68" s="35"/>
      <c r="B68" s="36"/>
      <c r="C68" s="36"/>
      <c r="D68" s="4" t="s">
        <v>12</v>
      </c>
      <c r="E68" s="3" t="s">
        <v>62</v>
      </c>
      <c r="F68" s="6"/>
      <c r="G68" s="7"/>
      <c r="H68" s="8"/>
      <c r="I68" s="3" t="s">
        <v>63</v>
      </c>
      <c r="J68" s="8"/>
      <c r="K68" s="6" t="s">
        <v>162</v>
      </c>
      <c r="L68" s="132" t="s">
        <v>436</v>
      </c>
      <c r="M68" s="6">
        <f>IF(K68="Ya/Tidak",IF(L68="Ya",1,IF(L68="Tidak",0,"Blm Diisi")),IF(K68="A/B/C",IF(L68="A",1,IF(L68="B",0.5,IF(L68="C",0,"Blm Diisi"))),IF(K68="A/B/C/D",IF(L68="A",1,IF(L68="B",0.67,IF(L68="C",0.33,IF(L68="D",0,"Blm Diisi")))),IF(K68="A/B/C/D/E",IF(L68="A",1,IF(L68="B",0.75,IF(L68="C",0.5,IF(L68="D",0.25,IF(L68="E",0,"Blm Diisi")))))))))</f>
        <v>1</v>
      </c>
      <c r="N68" s="38"/>
      <c r="P68" s="37"/>
    </row>
    <row r="69" spans="1:16" customFormat="1" ht="100.8" x14ac:dyDescent="0.3">
      <c r="A69" s="35"/>
      <c r="B69" s="36"/>
      <c r="C69" s="36"/>
      <c r="D69" s="4" t="s">
        <v>13</v>
      </c>
      <c r="E69" s="3" t="s">
        <v>64</v>
      </c>
      <c r="F69" s="69"/>
      <c r="G69" s="6"/>
      <c r="H69" s="8"/>
      <c r="I69" s="3" t="s">
        <v>65</v>
      </c>
      <c r="J69" s="8"/>
      <c r="K69" s="6" t="s">
        <v>190</v>
      </c>
      <c r="L69" s="135" t="s">
        <v>436</v>
      </c>
      <c r="M69" s="6">
        <f>IF(K69="Ya/Tidak",IF(L69="Ya",1,IF(L69="Tidak",0,"Blm Diisi")),IF(K69="A/B/C",IF(L69="A",1,IF(L69="B",0.5,IF(L69="C",0,"Blm Diisi"))),IF(K69="A/B/C/D",IF(L69="A",1,IF(L69="B",0.67,IF(L69="C",0.33,IF(L69="D",0,"Blm Diisi")))),IF(K69="A/B/C/D/E",IF(L69="A",1,IF(L69="B",0.75,IF(L69="C",0.5,IF(L69="D",0.25,IF(L69="E",0,"Blm Diisi")))))))))</f>
        <v>1</v>
      </c>
      <c r="N69" s="38"/>
      <c r="P69" s="37"/>
    </row>
    <row r="70" spans="1:16" customFormat="1" x14ac:dyDescent="0.3">
      <c r="A70" s="29"/>
      <c r="B70" s="30"/>
      <c r="C70" s="30" t="s">
        <v>296</v>
      </c>
      <c r="D70" s="203" t="s">
        <v>297</v>
      </c>
      <c r="E70" s="203"/>
      <c r="F70" s="31"/>
      <c r="G70" s="31"/>
      <c r="H70" s="32">
        <v>0.5</v>
      </c>
      <c r="I70" s="32"/>
      <c r="J70" s="32">
        <v>0.5</v>
      </c>
      <c r="K70" s="33"/>
      <c r="L70" s="134"/>
      <c r="M70" s="33">
        <f>IF(COUNT(M71:M71)=COUNTA(M71:M71),AVERAGE(M71:M71)*J70,"ISI DULU")</f>
        <v>0.5</v>
      </c>
      <c r="N70" s="34">
        <f>M70/J70</f>
        <v>1</v>
      </c>
      <c r="P70" s="41"/>
    </row>
    <row r="71" spans="1:16" customFormat="1" ht="28.8" x14ac:dyDescent="0.3">
      <c r="A71" s="35"/>
      <c r="B71" s="36"/>
      <c r="C71" s="36"/>
      <c r="D71" s="4" t="s">
        <v>9</v>
      </c>
      <c r="E71" s="3" t="s">
        <v>300</v>
      </c>
      <c r="F71" s="6" t="s">
        <v>150</v>
      </c>
      <c r="G71" s="7"/>
      <c r="H71" s="8"/>
      <c r="I71" s="3" t="s">
        <v>301</v>
      </c>
      <c r="J71" s="38"/>
      <c r="K71" s="6" t="s">
        <v>14</v>
      </c>
      <c r="L71" s="37" t="s">
        <v>150</v>
      </c>
      <c r="M71" s="6">
        <f>IF(K71="Ya/Tidak",IF(L71="Ya",1,IF(L71="Tidak",0,"Blm Diisi")),IF(K71="A/B/C",IF(L71="A",1,IF(L71="B",0.5,IF(L71="C",0,"Blm Diisi"))),IF(K71="A/B/C/D",IF(L71="A",1,IF(L71="B",0.67,IF(L71="C",0.33,IF(L71="D",0,"Blm Diisi")))),IF(K71="A/B/C/D/E",IF(L71="A",1,IF(L71="B",0.75,IF(L71="C",0.5,IF(L71="D",0.25,IF(L71="E",0,"Blm Diisi")))))))))</f>
        <v>1</v>
      </c>
      <c r="N71" s="38"/>
      <c r="P71" s="37"/>
    </row>
    <row r="72" spans="1:16" customFormat="1" x14ac:dyDescent="0.3">
      <c r="A72" s="44"/>
      <c r="B72" s="45" t="s">
        <v>67</v>
      </c>
      <c r="C72" s="46" t="s">
        <v>68</v>
      </c>
      <c r="D72" s="47"/>
      <c r="E72" s="48"/>
      <c r="F72" s="49"/>
      <c r="G72" s="49"/>
      <c r="H72" s="50">
        <v>3</v>
      </c>
      <c r="I72" s="50"/>
      <c r="J72" s="50"/>
      <c r="K72" s="51"/>
      <c r="L72" s="52"/>
      <c r="M72" s="51">
        <f>M73+M80</f>
        <v>3</v>
      </c>
      <c r="N72" s="53">
        <f>M72/H72</f>
        <v>1</v>
      </c>
      <c r="P72" s="52"/>
    </row>
    <row r="73" spans="1:16" customFormat="1" x14ac:dyDescent="0.3">
      <c r="A73" s="29"/>
      <c r="B73" s="30"/>
      <c r="C73" s="30">
        <v>1</v>
      </c>
      <c r="D73" s="203" t="s">
        <v>69</v>
      </c>
      <c r="E73" s="203"/>
      <c r="F73" s="31"/>
      <c r="G73" s="31"/>
      <c r="H73" s="32">
        <v>1</v>
      </c>
      <c r="I73" s="32"/>
      <c r="J73" s="32">
        <v>1</v>
      </c>
      <c r="K73" s="33"/>
      <c r="L73" s="133"/>
      <c r="M73" s="33">
        <f>IF(COUNT(M74:M79)=COUNTA(M74:M79),AVERAGE(M74:M79)*J73,"ISI DULU")</f>
        <v>1</v>
      </c>
      <c r="N73" s="34">
        <f>M73/J73</f>
        <v>1</v>
      </c>
      <c r="P73" s="41"/>
    </row>
    <row r="74" spans="1:16" customFormat="1" ht="57.6" x14ac:dyDescent="0.3">
      <c r="A74" s="35"/>
      <c r="B74" s="36"/>
      <c r="C74" s="36"/>
      <c r="D74" s="4" t="s">
        <v>8</v>
      </c>
      <c r="E74" s="3" t="s">
        <v>305</v>
      </c>
      <c r="F74" s="6" t="s">
        <v>150</v>
      </c>
      <c r="G74" s="7"/>
      <c r="H74" s="8"/>
      <c r="I74" s="3" t="s">
        <v>306</v>
      </c>
      <c r="J74" s="8"/>
      <c r="K74" s="6" t="s">
        <v>162</v>
      </c>
      <c r="L74" s="37" t="s">
        <v>436</v>
      </c>
      <c r="M74" s="6">
        <f t="shared" ref="M74:M79" si="1">IF(K74="Ya/Tidak",IF(L74="Ya",1,IF(L74="Tidak",0,"Blm Diisi")),IF(K74="A/B/C",IF(L74="A",1,IF(L74="B",0.5,IF(L74="C",0,"Blm Diisi"))),IF(K74="A/B/C/D",IF(L74="A",1,IF(L74="B",0.67,IF(L74="C",0.33,IF(L74="D",0,"Blm Diisi")))),IF(K74="A/B/C/D/E",IF(L74="A",1,IF(L74="B",0.75,IF(L74="C",0.5,IF(L74="D",0.25,IF(L74="E",0,"Blm Diisi")))))))))</f>
        <v>1</v>
      </c>
      <c r="N74" s="38"/>
      <c r="P74" s="37"/>
    </row>
    <row r="75" spans="1:16" customFormat="1" ht="57.6" x14ac:dyDescent="0.3">
      <c r="A75" s="35"/>
      <c r="B75" s="36"/>
      <c r="C75" s="36"/>
      <c r="D75" s="4" t="s">
        <v>9</v>
      </c>
      <c r="E75" s="3" t="s">
        <v>307</v>
      </c>
      <c r="F75" s="6" t="s">
        <v>150</v>
      </c>
      <c r="G75" s="7"/>
      <c r="H75" s="8"/>
      <c r="I75" s="3" t="s">
        <v>308</v>
      </c>
      <c r="J75" s="8"/>
      <c r="K75" s="6" t="s">
        <v>162</v>
      </c>
      <c r="L75" s="37" t="s">
        <v>436</v>
      </c>
      <c r="M75" s="6">
        <f t="shared" si="1"/>
        <v>1</v>
      </c>
      <c r="N75" s="38"/>
      <c r="P75" s="37"/>
    </row>
    <row r="76" spans="1:16" customFormat="1" ht="57.6" x14ac:dyDescent="0.3">
      <c r="A76" s="35"/>
      <c r="B76" s="36"/>
      <c r="C76" s="36"/>
      <c r="D76" s="4" t="s">
        <v>10</v>
      </c>
      <c r="E76" s="3" t="s">
        <v>309</v>
      </c>
      <c r="F76" s="6" t="s">
        <v>150</v>
      </c>
      <c r="G76" s="7"/>
      <c r="H76" s="8"/>
      <c r="I76" s="3" t="s">
        <v>310</v>
      </c>
      <c r="J76" s="8"/>
      <c r="K76" s="6" t="s">
        <v>162</v>
      </c>
      <c r="L76" s="37" t="s">
        <v>436</v>
      </c>
      <c r="M76" s="6">
        <f t="shared" si="1"/>
        <v>1</v>
      </c>
      <c r="N76" s="38"/>
      <c r="P76" s="37"/>
    </row>
    <row r="77" spans="1:16" customFormat="1" ht="72" x14ac:dyDescent="0.3">
      <c r="A77" s="35"/>
      <c r="B77" s="36"/>
      <c r="C77" s="36"/>
      <c r="D77" s="4" t="s">
        <v>12</v>
      </c>
      <c r="E77" s="3" t="s">
        <v>70</v>
      </c>
      <c r="F77" s="6"/>
      <c r="G77" s="7"/>
      <c r="H77" s="8"/>
      <c r="I77" s="3" t="s">
        <v>71</v>
      </c>
      <c r="J77" s="8"/>
      <c r="K77" s="6" t="s">
        <v>162</v>
      </c>
      <c r="L77" s="132" t="s">
        <v>436</v>
      </c>
      <c r="M77" s="6">
        <f t="shared" si="1"/>
        <v>1</v>
      </c>
      <c r="N77" s="38"/>
      <c r="P77" s="37"/>
    </row>
    <row r="78" spans="1:16" customFormat="1" ht="72" x14ac:dyDescent="0.3">
      <c r="A78" s="35"/>
      <c r="B78" s="36"/>
      <c r="C78" s="36"/>
      <c r="D78" s="4" t="s">
        <v>13</v>
      </c>
      <c r="E78" s="3" t="s">
        <v>72</v>
      </c>
      <c r="F78" s="6"/>
      <c r="G78" s="7"/>
      <c r="H78" s="8"/>
      <c r="I78" s="3" t="s">
        <v>73</v>
      </c>
      <c r="J78" s="8"/>
      <c r="K78" s="6" t="s">
        <v>162</v>
      </c>
      <c r="L78" s="132" t="s">
        <v>436</v>
      </c>
      <c r="M78" s="6">
        <f t="shared" si="1"/>
        <v>1</v>
      </c>
      <c r="N78" s="38"/>
      <c r="P78" s="37"/>
    </row>
    <row r="79" spans="1:16" customFormat="1" ht="57.6" x14ac:dyDescent="0.3">
      <c r="A79" s="35"/>
      <c r="B79" s="36"/>
      <c r="C79" s="36"/>
      <c r="D79" s="4" t="s">
        <v>16</v>
      </c>
      <c r="E79" s="3" t="s">
        <v>74</v>
      </c>
      <c r="F79" s="6"/>
      <c r="G79" s="7"/>
      <c r="H79" s="8"/>
      <c r="I79" s="2" t="s">
        <v>154</v>
      </c>
      <c r="J79" s="8"/>
      <c r="K79" s="6" t="s">
        <v>162</v>
      </c>
      <c r="L79" s="132" t="s">
        <v>436</v>
      </c>
      <c r="M79" s="6">
        <f t="shared" si="1"/>
        <v>1</v>
      </c>
      <c r="N79" s="38"/>
      <c r="P79" s="37"/>
    </row>
    <row r="80" spans="1:16" customFormat="1" x14ac:dyDescent="0.3">
      <c r="A80" s="29"/>
      <c r="B80" s="30"/>
      <c r="C80" s="30">
        <v>2</v>
      </c>
      <c r="D80" s="203" t="s">
        <v>75</v>
      </c>
      <c r="E80" s="203"/>
      <c r="F80" s="31"/>
      <c r="G80" s="31"/>
      <c r="H80" s="32">
        <v>2</v>
      </c>
      <c r="I80" s="32"/>
      <c r="J80" s="32">
        <v>2</v>
      </c>
      <c r="K80" s="33"/>
      <c r="L80" s="133"/>
      <c r="M80" s="33">
        <f>IF(COUNT(M81:M83)=COUNTA(M81:M83),AVERAGE(M81:M83)*J80,"ISI DULU")</f>
        <v>2</v>
      </c>
      <c r="N80" s="34">
        <f>M80/J80</f>
        <v>1</v>
      </c>
      <c r="P80" s="41"/>
    </row>
    <row r="81" spans="1:16" customFormat="1" ht="115.2" x14ac:dyDescent="0.3">
      <c r="A81" s="35"/>
      <c r="B81" s="36"/>
      <c r="C81" s="36"/>
      <c r="D81" s="4" t="s">
        <v>8</v>
      </c>
      <c r="E81" s="3" t="s">
        <v>311</v>
      </c>
      <c r="F81" s="6" t="s">
        <v>150</v>
      </c>
      <c r="G81" s="7"/>
      <c r="H81" s="8"/>
      <c r="I81" s="3" t="s">
        <v>312</v>
      </c>
      <c r="J81" s="38"/>
      <c r="K81" s="6" t="s">
        <v>162</v>
      </c>
      <c r="L81" s="37" t="s">
        <v>436</v>
      </c>
      <c r="M81" s="6">
        <f>IF(K81="Ya/Tidak",IF(L81="Ya",1,IF(L81="Tidak",0,"Blm Diisi")),IF(K81="A/B/C",IF(L81="A",1,IF(L81="B",0.5,IF(L81="C",0,"Blm Diisi"))),IF(K81="A/B/C/D",IF(L81="A",1,IF(L81="B",0.67,IF(L81="C",0.33,IF(L81="D",0,"Blm Diisi")))),IF(K81="A/B/C/D/E",IF(L81="A",1,IF(L81="B",0.75,IF(L81="C",0.5,IF(L81="D",0.25,IF(L81="E",0,"Blm Diisi")))))))))</f>
        <v>1</v>
      </c>
      <c r="N81" s="38"/>
      <c r="P81" s="37"/>
    </row>
    <row r="82" spans="1:16" customFormat="1" ht="86.4" x14ac:dyDescent="0.3">
      <c r="A82" s="35"/>
      <c r="B82" s="36"/>
      <c r="C82" s="36"/>
      <c r="D82" s="4" t="s">
        <v>13</v>
      </c>
      <c r="E82" s="3" t="s">
        <v>319</v>
      </c>
      <c r="F82" s="6" t="s">
        <v>150</v>
      </c>
      <c r="G82" s="7"/>
      <c r="H82" s="8"/>
      <c r="I82" s="3" t="s">
        <v>320</v>
      </c>
      <c r="J82" s="38"/>
      <c r="K82" s="6" t="s">
        <v>190</v>
      </c>
      <c r="L82" s="135" t="s">
        <v>436</v>
      </c>
      <c r="M82" s="6">
        <f>IF(K82="Ya/Tidak",IF(L82="Ya",1,IF(L82="Tidak",0,"Blm Diisi")),IF(K82="A/B/C",IF(L82="A",1,IF(L82="B",0.5,IF(L82="C",0,"Blm Diisi"))),IF(K82="A/B/C/D",IF(L82="A",1,IF(L82="B",0.67,IF(L82="C",0.33,IF(L82="D",0,"Blm Diisi")))),IF(K82="A/B/C/D/E",IF(L82="A",1,IF(L82="B",0.75,IF(L82="C",0.5,IF(L82="D",0.25,IF(L82="E",0,"Blm Diisi")))))))))</f>
        <v>1</v>
      </c>
      <c r="N82" s="38"/>
      <c r="P82" s="43"/>
    </row>
    <row r="83" spans="1:16" customFormat="1" ht="86.4" x14ac:dyDescent="0.3">
      <c r="A83" s="35"/>
      <c r="B83" s="36"/>
      <c r="C83" s="36"/>
      <c r="D83" s="4" t="s">
        <v>185</v>
      </c>
      <c r="E83" s="3" t="s">
        <v>76</v>
      </c>
      <c r="F83" s="6"/>
      <c r="G83" s="7"/>
      <c r="H83" s="8"/>
      <c r="I83" s="3" t="s">
        <v>77</v>
      </c>
      <c r="J83" s="8"/>
      <c r="K83" s="6" t="s">
        <v>162</v>
      </c>
      <c r="L83" s="132" t="s">
        <v>436</v>
      </c>
      <c r="M83" s="6">
        <f>IF(K83="Ya/Tidak",IF(L83="Ya",1,IF(L83="Tidak",0,"Blm Diisi")),IF(K83="A/B/C",IF(L83="A",1,IF(L83="B",0.5,IF(L83="C",0,"Blm Diisi"))),IF(K83="A/B/C/D",IF(L83="A",1,IF(L83="B",0.67,IF(L83="C",0.33,IF(L83="D",0,"Blm Diisi")))),IF(K83="A/B/C/D/E",IF(L83="A",1,IF(L83="B",0.75,IF(L83="C",0.5,IF(L83="D",0.25,IF(L83="E",0,"Blm Diisi")))))))))</f>
        <v>1</v>
      </c>
      <c r="N83" s="38"/>
      <c r="P83" s="43"/>
    </row>
    <row r="84" spans="1:16" customFormat="1" x14ac:dyDescent="0.3">
      <c r="A84" s="44"/>
      <c r="B84" s="45" t="s">
        <v>78</v>
      </c>
      <c r="C84" s="46" t="s">
        <v>79</v>
      </c>
      <c r="D84" s="47"/>
      <c r="E84" s="48"/>
      <c r="F84" s="49"/>
      <c r="G84" s="49"/>
      <c r="H84" s="50">
        <v>5.25</v>
      </c>
      <c r="I84" s="50"/>
      <c r="J84" s="50"/>
      <c r="K84" s="51"/>
      <c r="L84" s="52"/>
      <c r="M84" s="51">
        <f>M85+M102+M109+M118+M120+M125</f>
        <v>5.25</v>
      </c>
      <c r="N84" s="53">
        <f>M84/H84</f>
        <v>1</v>
      </c>
      <c r="P84" s="52"/>
    </row>
    <row r="85" spans="1:16" customFormat="1" x14ac:dyDescent="0.3">
      <c r="A85" s="29"/>
      <c r="B85" s="30"/>
      <c r="C85" s="30">
        <v>1</v>
      </c>
      <c r="D85" s="203" t="s">
        <v>321</v>
      </c>
      <c r="E85" s="203"/>
      <c r="F85" s="31"/>
      <c r="G85" s="31"/>
      <c r="H85" s="32">
        <v>0.75</v>
      </c>
      <c r="I85" s="32"/>
      <c r="J85" s="32">
        <v>0.75</v>
      </c>
      <c r="K85" s="33"/>
      <c r="L85" s="133"/>
      <c r="M85" s="33">
        <f>IF(COUNT(M86:M96)=COUNTA(M86:M96),AVERAGE(M86:M96)*J85,"ISI DULU")</f>
        <v>0.75</v>
      </c>
      <c r="N85" s="34">
        <f>M85/J85</f>
        <v>1</v>
      </c>
      <c r="P85" s="41"/>
    </row>
    <row r="86" spans="1:16" customFormat="1" ht="43.2" x14ac:dyDescent="0.3">
      <c r="A86" s="35"/>
      <c r="B86" s="36"/>
      <c r="C86" s="36"/>
      <c r="D86" s="4" t="s">
        <v>9</v>
      </c>
      <c r="E86" s="3" t="s">
        <v>324</v>
      </c>
      <c r="F86" s="6" t="s">
        <v>150</v>
      </c>
      <c r="G86" s="7"/>
      <c r="H86" s="8"/>
      <c r="I86" s="3" t="s">
        <v>325</v>
      </c>
      <c r="J86" s="8"/>
      <c r="K86" s="6" t="s">
        <v>161</v>
      </c>
      <c r="L86" s="70" t="s">
        <v>436</v>
      </c>
      <c r="M86" s="6">
        <f>IF(K86="Ya/Tidak",IF(L86="Ya",1,IF(L86="Tidak",0,"Blm Diisi")),IF(K86="A/B/C",IF(L86="A",1,IF(L86="B",0.5,IF(L86="C",0,"Blm Diisi"))),IF(K86="A/B/C/D",IF(L86="A",1,IF(L86="B",0.67,IF(L86="C",0.33,IF(L86="D",0,"Blm Diisi")))),IF(K86="A/B/C/D/E",IF(L86="A",1,IF(L86="B",0.75,IF(L86="C",0.5,IF(L86="D",0.25,IF(L86="E",0,"Blm Diisi")))))))))</f>
        <v>1</v>
      </c>
      <c r="N86" s="38"/>
      <c r="P86" s="70"/>
    </row>
    <row r="87" spans="1:16" customFormat="1" x14ac:dyDescent="0.3">
      <c r="A87" s="35"/>
      <c r="B87" s="36"/>
      <c r="C87" s="36"/>
      <c r="D87" s="4" t="s">
        <v>10</v>
      </c>
      <c r="E87" s="3" t="s">
        <v>80</v>
      </c>
      <c r="F87" s="6" t="s">
        <v>150</v>
      </c>
      <c r="G87" s="7"/>
      <c r="H87" s="8"/>
      <c r="I87" s="3" t="s">
        <v>81</v>
      </c>
      <c r="J87" s="8"/>
      <c r="K87" s="6" t="s">
        <v>14</v>
      </c>
      <c r="L87" s="70" t="s">
        <v>150</v>
      </c>
      <c r="M87" s="6">
        <f>IF(K87="Ya/Tidak",IF(L87="Ya",1,IF(L87="Tidak",0,"Blm Diisi")),IF(K87="A/B/C",IF(L87="A",1,IF(L87="B",0.5,IF(L87="C",0,"Blm Diisi"))),IF(K87="A/B/C/D",IF(L87="A",1,IF(L87="B",0.67,IF(L87="C",0.33,IF(L87="D",0,"Blm Diisi")))),IF(K87="A/B/C/D/E",IF(L87="A",1,IF(L87="B",0.75,IF(L87="C",0.5,IF(L87="D",0.25,IF(L87="E",0,"Blm Diisi")))))))))</f>
        <v>1</v>
      </c>
      <c r="N87" s="38"/>
      <c r="P87" s="70"/>
    </row>
    <row r="88" spans="1:16" customFormat="1" ht="28.8" x14ac:dyDescent="0.3">
      <c r="A88" s="35"/>
      <c r="B88" s="36"/>
      <c r="C88" s="36"/>
      <c r="D88" s="4" t="s">
        <v>12</v>
      </c>
      <c r="E88" s="3" t="s">
        <v>326</v>
      </c>
      <c r="F88" s="6" t="s">
        <v>150</v>
      </c>
      <c r="G88" s="7"/>
      <c r="H88" s="8"/>
      <c r="I88" s="3" t="s">
        <v>327</v>
      </c>
      <c r="J88" s="8"/>
      <c r="K88" s="6" t="s">
        <v>14</v>
      </c>
      <c r="L88" s="70" t="s">
        <v>150</v>
      </c>
      <c r="M88" s="6">
        <f>IF(K88="Ya/Tidak",IF(L88="Ya",1,IF(L88="Tidak",0,"Blm Diisi")),IF(K88="A/B/C",IF(L88="A",1,IF(L88="B",0.5,IF(L88="C",0,"Blm Diisi"))),IF(K88="A/B/C/D",IF(L88="A",1,IF(L88="B",0.67,IF(L88="C",0.33,IF(L88="D",0,"Blm Diisi")))),IF(K88="A/B/C/D/E",IF(L88="A",1,IF(L88="B",0.75,IF(L88="C",0.5,IF(L88="D",0.25,IF(L88="E",0,"Blm Diisi")))))))))</f>
        <v>1</v>
      </c>
      <c r="N88" s="38"/>
      <c r="P88" s="70"/>
    </row>
    <row r="89" spans="1:16" customFormat="1" ht="28.8" x14ac:dyDescent="0.3">
      <c r="A89" s="35"/>
      <c r="B89" s="36"/>
      <c r="C89" s="36"/>
      <c r="D89" s="4" t="s">
        <v>13</v>
      </c>
      <c r="E89" s="3" t="s">
        <v>328</v>
      </c>
      <c r="F89" s="6" t="s">
        <v>150</v>
      </c>
      <c r="G89" s="7"/>
      <c r="H89" s="8"/>
      <c r="I89" s="3" t="s">
        <v>329</v>
      </c>
      <c r="J89" s="8"/>
      <c r="K89" s="6" t="s">
        <v>14</v>
      </c>
      <c r="L89" s="70" t="s">
        <v>150</v>
      </c>
      <c r="M89" s="6">
        <f>IF(K89="Ya/Tidak",IF(L89="Ya",1,IF(L89="Tidak",0,"Blm Diisi")),IF(K89="A/B/C",IF(L89="A",1,IF(L89="B",0.5,IF(L89="C",0,"Blm Diisi"))),IF(K89="A/B/C/D",IF(L89="A",1,IF(L89="B",0.67,IF(L89="C",0.33,IF(L89="D",0,"Blm Diisi")))),IF(K89="A/B/C/D/E",IF(L89="A",1,IF(L89="B",0.75,IF(L89="C",0.5,IF(L89="D",0.25,IF(L89="E",0,"Blm Diisi")))))))))</f>
        <v>1</v>
      </c>
      <c r="N89" s="38"/>
      <c r="P89" s="70"/>
    </row>
    <row r="90" spans="1:16" customFormat="1" ht="47.1" customHeight="1" x14ac:dyDescent="0.3">
      <c r="A90" s="35"/>
      <c r="B90" s="36"/>
      <c r="C90" s="36"/>
      <c r="D90" s="4" t="s">
        <v>16</v>
      </c>
      <c r="E90" s="3" t="s">
        <v>82</v>
      </c>
      <c r="F90" s="6" t="s">
        <v>150</v>
      </c>
      <c r="G90" s="7"/>
      <c r="H90" s="8"/>
      <c r="I90" s="224" t="s">
        <v>86</v>
      </c>
      <c r="J90" s="8"/>
      <c r="K90" s="71" t="s">
        <v>330</v>
      </c>
      <c r="L90" s="72">
        <f>L95/L91</f>
        <v>1</v>
      </c>
      <c r="M90" s="73">
        <f>IF(OR(L90&gt;0,L90=0),L90,"Blm Diisi")</f>
        <v>1</v>
      </c>
      <c r="N90" s="38"/>
      <c r="P90" s="74"/>
    </row>
    <row r="91" spans="1:16" customFormat="1" ht="18.75" customHeight="1" x14ac:dyDescent="0.3">
      <c r="A91" s="35"/>
      <c r="B91" s="36"/>
      <c r="C91" s="36"/>
      <c r="D91" s="4"/>
      <c r="E91" s="75" t="s">
        <v>143</v>
      </c>
      <c r="F91" s="6"/>
      <c r="G91" s="7"/>
      <c r="H91" s="8"/>
      <c r="I91" s="224"/>
      <c r="J91" s="8"/>
      <c r="K91" s="71" t="s">
        <v>331</v>
      </c>
      <c r="L91" s="64">
        <f>SUM(L92:L94)</f>
        <v>200</v>
      </c>
      <c r="M91" s="64"/>
      <c r="N91" s="38"/>
      <c r="P91" s="76"/>
    </row>
    <row r="92" spans="1:16" customFormat="1" ht="16.5" customHeight="1" x14ac:dyDescent="0.3">
      <c r="A92" s="35"/>
      <c r="B92" s="36"/>
      <c r="C92" s="36"/>
      <c r="D92" s="4"/>
      <c r="E92" s="77" t="s">
        <v>83</v>
      </c>
      <c r="F92" s="6"/>
      <c r="G92" s="7"/>
      <c r="H92" s="8"/>
      <c r="I92" s="224"/>
      <c r="J92" s="187"/>
      <c r="K92" s="187"/>
      <c r="L92" s="187"/>
      <c r="M92" s="187"/>
      <c r="N92" s="187"/>
      <c r="P92" s="70"/>
    </row>
    <row r="93" spans="1:16" customFormat="1" x14ac:dyDescent="0.3">
      <c r="A93" s="35"/>
      <c r="B93" s="36"/>
      <c r="C93" s="36"/>
      <c r="D93" s="4"/>
      <c r="E93" s="77" t="s">
        <v>84</v>
      </c>
      <c r="F93" s="6"/>
      <c r="G93" s="7"/>
      <c r="H93" s="8"/>
      <c r="I93" s="224"/>
      <c r="J93" s="8"/>
      <c r="K93" s="6" t="s">
        <v>331</v>
      </c>
      <c r="L93" s="70">
        <v>100</v>
      </c>
      <c r="M93" s="64"/>
      <c r="N93" s="38"/>
      <c r="P93" s="70"/>
    </row>
    <row r="94" spans="1:16" customFormat="1" x14ac:dyDescent="0.3">
      <c r="A94" s="35"/>
      <c r="B94" s="36"/>
      <c r="C94" s="36"/>
      <c r="D94" s="4"/>
      <c r="E94" s="77" t="s">
        <v>85</v>
      </c>
      <c r="F94" s="6"/>
      <c r="G94" s="7"/>
      <c r="H94" s="8"/>
      <c r="I94" s="224"/>
      <c r="J94" s="8"/>
      <c r="K94" s="6" t="s">
        <v>331</v>
      </c>
      <c r="L94" s="70">
        <v>100</v>
      </c>
      <c r="M94" s="64"/>
      <c r="N94" s="38"/>
      <c r="P94" s="70"/>
    </row>
    <row r="95" spans="1:16" customFormat="1" x14ac:dyDescent="0.3">
      <c r="A95" s="35"/>
      <c r="B95" s="36"/>
      <c r="C95" s="36"/>
      <c r="D95" s="4"/>
      <c r="E95" s="75" t="s">
        <v>144</v>
      </c>
      <c r="F95" s="6"/>
      <c r="G95" s="7"/>
      <c r="H95" s="8"/>
      <c r="I95" s="224"/>
      <c r="J95" s="8"/>
      <c r="K95" s="71" t="s">
        <v>331</v>
      </c>
      <c r="L95" s="70">
        <v>200</v>
      </c>
      <c r="M95" s="64"/>
      <c r="N95" s="38"/>
      <c r="P95" s="70"/>
    </row>
    <row r="96" spans="1:16" customFormat="1" ht="28.8" x14ac:dyDescent="0.3">
      <c r="A96" s="35"/>
      <c r="B96" s="36"/>
      <c r="C96" s="36"/>
      <c r="D96" s="4" t="s">
        <v>185</v>
      </c>
      <c r="E96" s="3" t="s">
        <v>87</v>
      </c>
      <c r="F96" s="6" t="s">
        <v>150</v>
      </c>
      <c r="G96" s="7"/>
      <c r="H96" s="8"/>
      <c r="I96" s="224" t="s">
        <v>93</v>
      </c>
      <c r="J96" s="8"/>
      <c r="K96" s="71" t="s">
        <v>330</v>
      </c>
      <c r="L96" s="72">
        <f>L101/L97</f>
        <v>1</v>
      </c>
      <c r="M96" s="73">
        <f>IF(OR(L96&gt;0,L96=0),L96,"Blm Diisi")</f>
        <v>1</v>
      </c>
      <c r="N96" s="38"/>
      <c r="P96" s="74"/>
    </row>
    <row r="97" spans="1:16" customFormat="1" ht="18" customHeight="1" x14ac:dyDescent="0.3">
      <c r="A97" s="35"/>
      <c r="B97" s="36"/>
      <c r="C97" s="36"/>
      <c r="D97" s="4"/>
      <c r="E97" s="3" t="s">
        <v>88</v>
      </c>
      <c r="F97" s="6"/>
      <c r="G97" s="7"/>
      <c r="H97" s="8"/>
      <c r="I97" s="224"/>
      <c r="J97" s="8"/>
      <c r="K97" s="71" t="s">
        <v>331</v>
      </c>
      <c r="L97" s="64">
        <f>SUM(L98:L100)</f>
        <v>160</v>
      </c>
      <c r="M97" s="64"/>
      <c r="N97" s="38"/>
      <c r="P97" s="76"/>
    </row>
    <row r="98" spans="1:16" customFormat="1" x14ac:dyDescent="0.3">
      <c r="A98" s="35"/>
      <c r="B98" s="36"/>
      <c r="C98" s="36"/>
      <c r="D98" s="4"/>
      <c r="E98" s="3" t="s">
        <v>89</v>
      </c>
      <c r="F98" s="6"/>
      <c r="G98" s="7"/>
      <c r="H98" s="8"/>
      <c r="I98" s="224"/>
      <c r="J98" s="8"/>
      <c r="K98" s="6" t="s">
        <v>331</v>
      </c>
      <c r="L98" s="70">
        <v>20</v>
      </c>
      <c r="M98" s="64"/>
      <c r="N98" s="38"/>
      <c r="P98" s="70"/>
    </row>
    <row r="99" spans="1:16" customFormat="1" x14ac:dyDescent="0.3">
      <c r="A99" s="35"/>
      <c r="B99" s="36"/>
      <c r="C99" s="36"/>
      <c r="D99" s="4"/>
      <c r="E99" s="3" t="s">
        <v>90</v>
      </c>
      <c r="F99" s="6"/>
      <c r="G99" s="7"/>
      <c r="H99" s="8"/>
      <c r="I99" s="224"/>
      <c r="J99" s="8"/>
      <c r="K99" s="6" t="s">
        <v>331</v>
      </c>
      <c r="L99" s="70">
        <v>40</v>
      </c>
      <c r="M99" s="64"/>
      <c r="N99" s="38"/>
      <c r="P99" s="70"/>
    </row>
    <row r="100" spans="1:16" customFormat="1" x14ac:dyDescent="0.3">
      <c r="A100" s="35"/>
      <c r="B100" s="36"/>
      <c r="C100" s="36"/>
      <c r="D100" s="4"/>
      <c r="E100" s="3" t="s">
        <v>91</v>
      </c>
      <c r="F100" s="6"/>
      <c r="G100" s="7"/>
      <c r="H100" s="8"/>
      <c r="I100" s="224"/>
      <c r="J100" s="8"/>
      <c r="K100" s="6" t="s">
        <v>331</v>
      </c>
      <c r="L100" s="70">
        <v>100</v>
      </c>
      <c r="M100" s="64"/>
      <c r="N100" s="38"/>
      <c r="P100" s="70"/>
    </row>
    <row r="101" spans="1:16" customFormat="1" x14ac:dyDescent="0.3">
      <c r="A101" s="35"/>
      <c r="B101" s="36"/>
      <c r="C101" s="36"/>
      <c r="D101" s="4"/>
      <c r="E101" s="3" t="s">
        <v>92</v>
      </c>
      <c r="F101" s="6"/>
      <c r="G101" s="7"/>
      <c r="H101" s="8"/>
      <c r="I101" s="224"/>
      <c r="J101" s="8"/>
      <c r="K101" s="71" t="s">
        <v>331</v>
      </c>
      <c r="L101" s="70">
        <v>160</v>
      </c>
      <c r="M101" s="64"/>
      <c r="N101" s="38"/>
      <c r="P101" s="70"/>
    </row>
    <row r="102" spans="1:16" customFormat="1" x14ac:dyDescent="0.3">
      <c r="A102" s="29"/>
      <c r="B102" s="30"/>
      <c r="C102" s="30">
        <v>2</v>
      </c>
      <c r="D102" s="203" t="s">
        <v>332</v>
      </c>
      <c r="E102" s="203"/>
      <c r="F102" s="31"/>
      <c r="G102" s="31"/>
      <c r="H102" s="32">
        <v>0.75</v>
      </c>
      <c r="I102" s="32"/>
      <c r="J102" s="32">
        <v>0.75</v>
      </c>
      <c r="K102" s="33"/>
      <c r="L102" s="133"/>
      <c r="M102" s="33">
        <f>IF(COUNT(M103:M108)=COUNTA(M103:M108),AVERAGE(M103:M108)*J102,"ISI DULU")</f>
        <v>0.75</v>
      </c>
      <c r="N102" s="34">
        <f>M102/J102</f>
        <v>1</v>
      </c>
      <c r="P102" s="41"/>
    </row>
    <row r="103" spans="1:16" customFormat="1" ht="43.2" x14ac:dyDescent="0.3">
      <c r="A103" s="35"/>
      <c r="B103" s="36"/>
      <c r="C103" s="36"/>
      <c r="D103" s="4" t="s">
        <v>9</v>
      </c>
      <c r="E103" s="3" t="s">
        <v>94</v>
      </c>
      <c r="F103" s="6" t="s">
        <v>150</v>
      </c>
      <c r="G103" s="7"/>
      <c r="H103" s="8"/>
      <c r="I103" s="3" t="s">
        <v>95</v>
      </c>
      <c r="J103" s="38"/>
      <c r="K103" s="6" t="s">
        <v>161</v>
      </c>
      <c r="L103" s="70" t="s">
        <v>436</v>
      </c>
      <c r="M103" s="6">
        <f t="shared" ref="M103:M108" si="2">IF(K103="Ya/Tidak",IF(L103="Ya",1,IF(L103="Tidak",0,"Blm Diisi")),IF(K103="A/B/C",IF(L103="A",1,IF(L103="B",0.5,IF(L103="C",0,"Blm Diisi"))),IF(K103="A/B/C/D",IF(L103="A",1,IF(L103="B",0.67,IF(L103="C",0.33,IF(L103="D",0,"Blm Diisi")))),IF(K103="A/B/C/D/E",IF(L103="A",1,IF(L103="B",0.75,IF(L103="C",0.5,IF(L103="D",0.25,IF(L103="E",0,"Blm Diisi")))))))))</f>
        <v>1</v>
      </c>
      <c r="N103" s="38"/>
      <c r="P103" s="70"/>
    </row>
    <row r="104" spans="1:16" customFormat="1" ht="57.6" x14ac:dyDescent="0.3">
      <c r="A104" s="35"/>
      <c r="B104" s="36"/>
      <c r="C104" s="36"/>
      <c r="D104" s="4" t="s">
        <v>10</v>
      </c>
      <c r="E104" s="3" t="s">
        <v>335</v>
      </c>
      <c r="F104" s="6" t="s">
        <v>150</v>
      </c>
      <c r="G104" s="7"/>
      <c r="H104" s="8"/>
      <c r="I104" s="3" t="s">
        <v>336</v>
      </c>
      <c r="J104" s="38"/>
      <c r="K104" s="6" t="s">
        <v>162</v>
      </c>
      <c r="L104" s="135" t="s">
        <v>436</v>
      </c>
      <c r="M104" s="6">
        <f t="shared" si="2"/>
        <v>1</v>
      </c>
      <c r="N104" s="38"/>
      <c r="P104" s="70"/>
    </row>
    <row r="105" spans="1:16" customFormat="1" ht="115.2" x14ac:dyDescent="0.3">
      <c r="A105" s="35"/>
      <c r="B105" s="36"/>
      <c r="C105" s="36"/>
      <c r="D105" s="4" t="s">
        <v>12</v>
      </c>
      <c r="E105" s="3" t="s">
        <v>337</v>
      </c>
      <c r="F105" s="6" t="s">
        <v>150</v>
      </c>
      <c r="G105" s="7"/>
      <c r="H105" s="8"/>
      <c r="I105" s="3" t="s">
        <v>338</v>
      </c>
      <c r="J105" s="38"/>
      <c r="K105" s="6" t="s">
        <v>162</v>
      </c>
      <c r="L105" s="135" t="s">
        <v>436</v>
      </c>
      <c r="M105" s="6">
        <f t="shared" si="2"/>
        <v>1</v>
      </c>
      <c r="N105" s="38"/>
      <c r="P105" s="70"/>
    </row>
    <row r="106" spans="1:16" customFormat="1" ht="72" x14ac:dyDescent="0.3">
      <c r="A106" s="35"/>
      <c r="B106" s="36"/>
      <c r="C106" s="36"/>
      <c r="D106" s="4" t="s">
        <v>13</v>
      </c>
      <c r="E106" s="3" t="s">
        <v>339</v>
      </c>
      <c r="F106" s="6" t="s">
        <v>150</v>
      </c>
      <c r="G106" s="7"/>
      <c r="H106" s="8"/>
      <c r="I106" s="3" t="s">
        <v>340</v>
      </c>
      <c r="J106" s="38"/>
      <c r="K106" s="6" t="s">
        <v>162</v>
      </c>
      <c r="L106" s="135" t="s">
        <v>436</v>
      </c>
      <c r="M106" s="6">
        <f t="shared" si="2"/>
        <v>1</v>
      </c>
      <c r="N106" s="38"/>
      <c r="P106" s="70"/>
    </row>
    <row r="107" spans="1:16" customFormat="1" ht="43.2" x14ac:dyDescent="0.3">
      <c r="A107" s="35"/>
      <c r="B107" s="36"/>
      <c r="C107" s="36"/>
      <c r="D107" s="4" t="s">
        <v>16</v>
      </c>
      <c r="E107" s="3" t="s">
        <v>341</v>
      </c>
      <c r="F107" s="6" t="s">
        <v>150</v>
      </c>
      <c r="G107" s="7"/>
      <c r="H107" s="8"/>
      <c r="I107" s="3" t="s">
        <v>342</v>
      </c>
      <c r="J107" s="38"/>
      <c r="K107" s="6" t="s">
        <v>161</v>
      </c>
      <c r="L107" s="70" t="s">
        <v>436</v>
      </c>
      <c r="M107" s="6">
        <f t="shared" si="2"/>
        <v>1</v>
      </c>
      <c r="N107" s="38"/>
      <c r="P107" s="70"/>
    </row>
    <row r="108" spans="1:16" customFormat="1" ht="86.4" x14ac:dyDescent="0.3">
      <c r="A108" s="35"/>
      <c r="B108" s="36"/>
      <c r="C108" s="36"/>
      <c r="D108" s="4" t="s">
        <v>442</v>
      </c>
      <c r="E108" s="3" t="s">
        <v>96</v>
      </c>
      <c r="F108" s="6"/>
      <c r="G108" s="7"/>
      <c r="H108" s="8"/>
      <c r="I108" s="3" t="s">
        <v>97</v>
      </c>
      <c r="J108" s="8"/>
      <c r="K108" s="6" t="s">
        <v>162</v>
      </c>
      <c r="L108" s="135" t="s">
        <v>436</v>
      </c>
      <c r="M108" s="6">
        <f t="shared" si="2"/>
        <v>1</v>
      </c>
      <c r="N108" s="38"/>
      <c r="P108" s="70"/>
    </row>
    <row r="109" spans="1:16" customFormat="1" x14ac:dyDescent="0.3">
      <c r="A109" s="29"/>
      <c r="B109" s="30"/>
      <c r="C109" s="30">
        <v>3</v>
      </c>
      <c r="D109" s="203" t="s">
        <v>98</v>
      </c>
      <c r="E109" s="203"/>
      <c r="F109" s="31"/>
      <c r="G109" s="31"/>
      <c r="H109" s="32">
        <v>1</v>
      </c>
      <c r="I109" s="32"/>
      <c r="J109" s="32">
        <v>1</v>
      </c>
      <c r="K109" s="33"/>
      <c r="L109" s="133"/>
      <c r="M109" s="33">
        <f>IF(COUNT(M110:M117)=COUNTA(M110:M117),AVERAGE(M110:M117)*J109,"ISI DULU")</f>
        <v>1</v>
      </c>
      <c r="N109" s="34">
        <f>M109/J109</f>
        <v>1</v>
      </c>
      <c r="P109" s="41"/>
    </row>
    <row r="110" spans="1:16" customFormat="1" ht="57.6" x14ac:dyDescent="0.3">
      <c r="A110" s="35"/>
      <c r="B110" s="36"/>
      <c r="C110" s="36"/>
      <c r="D110" s="4" t="s">
        <v>9</v>
      </c>
      <c r="E110" s="3" t="s">
        <v>463</v>
      </c>
      <c r="F110" s="6" t="s">
        <v>150</v>
      </c>
      <c r="G110" s="7"/>
      <c r="H110" s="8"/>
      <c r="I110" s="3" t="s">
        <v>348</v>
      </c>
      <c r="J110" s="8"/>
      <c r="K110" s="6" t="s">
        <v>162</v>
      </c>
      <c r="L110" s="70" t="s">
        <v>436</v>
      </c>
      <c r="M110" s="6">
        <f>IF(K110="Ya/Tidak",IF(L110="Ya",1,IF(L110="Tidak",0,"Blm Diisi")),IF(K110="A/B/C",IF(L110="A",1,IF(L110="B",0.5,IF(L110="C",0,"Blm Diisi"))),IF(K110="A/B/C/D",IF(L110="A",1,IF(L110="B",0.67,IF(L110="C",0.33,IF(L110="D",0,"Blm Diisi")))),IF(K110="A/B/C/D/E",IF(L110="A",1,IF(L110="B",0.75,IF(L110="C",0.5,IF(L110="D",0.25,IF(L110="E",0,"Blm Diisi")))))))))</f>
        <v>1</v>
      </c>
      <c r="N110" s="38"/>
      <c r="P110" s="70"/>
    </row>
    <row r="111" spans="1:16" customFormat="1" ht="57.6" x14ac:dyDescent="0.3">
      <c r="A111" s="35"/>
      <c r="B111" s="36"/>
      <c r="C111" s="36"/>
      <c r="D111" s="4" t="s">
        <v>10</v>
      </c>
      <c r="E111" s="3" t="s">
        <v>349</v>
      </c>
      <c r="F111" s="6" t="s">
        <v>150</v>
      </c>
      <c r="G111" s="7"/>
      <c r="H111" s="8"/>
      <c r="I111" s="3" t="s">
        <v>350</v>
      </c>
      <c r="J111" s="8"/>
      <c r="K111" s="6" t="s">
        <v>162</v>
      </c>
      <c r="L111" s="70" t="s">
        <v>436</v>
      </c>
      <c r="M111" s="6">
        <f>IF(K111="Ya/Tidak",IF(L111="Ya",1,IF(L111="Tidak",0,"Blm Diisi")),IF(K111="A/B/C",IF(L111="A",1,IF(L111="B",0.5,IF(L111="C",0,"Blm Diisi"))),IF(K111="A/B/C/D",IF(L111="A",1,IF(L111="B",0.67,IF(L111="C",0.33,IF(L111="D",0,"Blm Diisi")))),IF(K111="A/B/C/D/E",IF(L111="A",1,IF(L111="B",0.75,IF(L111="C",0.5,IF(L111="D",0.25,IF(L111="E",0,"Blm Diisi")))))))))</f>
        <v>1</v>
      </c>
      <c r="N111" s="38"/>
      <c r="P111" s="70"/>
    </row>
    <row r="112" spans="1:16" customFormat="1" x14ac:dyDescent="0.3">
      <c r="A112" s="35"/>
      <c r="B112" s="36"/>
      <c r="C112" s="36"/>
      <c r="D112" s="4" t="s">
        <v>12</v>
      </c>
      <c r="E112" s="3" t="s">
        <v>351</v>
      </c>
      <c r="F112" s="6"/>
      <c r="G112" s="7"/>
      <c r="H112" s="8"/>
      <c r="I112" s="224" t="s">
        <v>99</v>
      </c>
      <c r="J112" s="8"/>
      <c r="K112" s="71" t="s">
        <v>330</v>
      </c>
      <c r="L112" s="72">
        <f>L115/L113</f>
        <v>1</v>
      </c>
      <c r="M112" s="78">
        <f>L112</f>
        <v>1</v>
      </c>
      <c r="N112" s="38"/>
      <c r="P112" s="79"/>
    </row>
    <row r="113" spans="1:16" customFormat="1" ht="28.8" x14ac:dyDescent="0.3">
      <c r="A113" s="35"/>
      <c r="B113" s="36"/>
      <c r="C113" s="36"/>
      <c r="D113" s="4"/>
      <c r="E113" s="3" t="s">
        <v>100</v>
      </c>
      <c r="F113" s="6"/>
      <c r="G113" s="7"/>
      <c r="H113" s="8"/>
      <c r="I113" s="224"/>
      <c r="J113" s="8"/>
      <c r="K113" s="6" t="s">
        <v>331</v>
      </c>
      <c r="L113" s="70">
        <v>1</v>
      </c>
      <c r="M113" s="64"/>
      <c r="N113" s="38"/>
      <c r="P113" s="70"/>
    </row>
    <row r="114" spans="1:16" customFormat="1" ht="28.8" x14ac:dyDescent="0.3">
      <c r="A114" s="35"/>
      <c r="B114" s="36"/>
      <c r="C114" s="36"/>
      <c r="D114" s="4"/>
      <c r="E114" s="3" t="s">
        <v>101</v>
      </c>
      <c r="F114" s="6"/>
      <c r="G114" s="7"/>
      <c r="H114" s="8"/>
      <c r="I114" s="224"/>
      <c r="J114" s="8"/>
      <c r="K114" s="6" t="s">
        <v>331</v>
      </c>
      <c r="L114" s="70">
        <v>0</v>
      </c>
      <c r="M114" s="64"/>
      <c r="N114" s="38"/>
      <c r="P114" s="70"/>
    </row>
    <row r="115" spans="1:16" customFormat="1" ht="28.8" x14ac:dyDescent="0.3">
      <c r="A115" s="35"/>
      <c r="B115" s="36"/>
      <c r="C115" s="36"/>
      <c r="D115" s="4"/>
      <c r="E115" s="3" t="s">
        <v>102</v>
      </c>
      <c r="F115" s="6"/>
      <c r="G115" s="7"/>
      <c r="H115" s="8"/>
      <c r="I115" s="224"/>
      <c r="J115" s="8"/>
      <c r="K115" s="6" t="s">
        <v>331</v>
      </c>
      <c r="L115" s="70">
        <v>1</v>
      </c>
      <c r="M115" s="64"/>
      <c r="N115" s="38"/>
      <c r="P115" s="70"/>
    </row>
    <row r="116" spans="1:16" customFormat="1" ht="43.2" x14ac:dyDescent="0.3">
      <c r="A116" s="35"/>
      <c r="B116" s="36"/>
      <c r="C116" s="36"/>
      <c r="D116" s="4" t="s">
        <v>13</v>
      </c>
      <c r="E116" s="3" t="s">
        <v>352</v>
      </c>
      <c r="F116" s="6" t="s">
        <v>150</v>
      </c>
      <c r="G116" s="7"/>
      <c r="H116" s="8"/>
      <c r="I116" s="3" t="s">
        <v>103</v>
      </c>
      <c r="J116" s="8"/>
      <c r="K116" s="6" t="s">
        <v>161</v>
      </c>
      <c r="L116" s="70" t="s">
        <v>436</v>
      </c>
      <c r="M116" s="6">
        <f>IF(K116="Ya/Tidak",IF(L116="Ya",1,IF(L116="Tidak",0,"Blm Diisi")),IF(K116="A/B/C",IF(L116="A",1,IF(L116="B",0.5,IF(L116="C",0,"Blm Diisi"))),IF(K116="A/B/C/D",IF(L116="A",1,IF(L116="B",0.67,IF(L116="C",0.33,IF(L116="D",0,"Blm Diisi")))),IF(K116="A/B/C/D/E",IF(L116="A",1,IF(L116="B",0.75,IF(L116="C",0.5,IF(L116="D",0.25,IF(L116="E",0,"Blm Diisi")))))))))</f>
        <v>1</v>
      </c>
      <c r="N116" s="38"/>
      <c r="P116" s="70"/>
    </row>
    <row r="117" spans="1:16" customFormat="1" ht="28.8" x14ac:dyDescent="0.3">
      <c r="A117" s="35"/>
      <c r="B117" s="36"/>
      <c r="C117" s="36"/>
      <c r="D117" s="4" t="s">
        <v>16</v>
      </c>
      <c r="E117" s="3" t="s">
        <v>353</v>
      </c>
      <c r="F117" s="6" t="s">
        <v>150</v>
      </c>
      <c r="G117" s="7"/>
      <c r="H117" s="8"/>
      <c r="I117" s="3" t="s">
        <v>354</v>
      </c>
      <c r="J117" s="8"/>
      <c r="K117" s="6" t="s">
        <v>14</v>
      </c>
      <c r="L117" s="70" t="s">
        <v>150</v>
      </c>
      <c r="M117" s="6">
        <f>IF(K117="Ya/Tidak",IF(L117="Ya",1,IF(L117="Tidak",0,"Blm Diisi")),IF(K117="A/B/C",IF(L117="A",1,IF(L117="B",0.5,IF(L117="C",0,"Blm Diisi"))),IF(K117="A/B/C/D",IF(L117="A",1,IF(L117="B",0.67,IF(L117="C",0.33,IF(L117="D",0,"Blm Diisi")))),IF(K117="A/B/C/D/E",IF(L117="A",1,IF(L117="B",0.75,IF(L117="C",0.5,IF(L117="D",0.25,IF(L117="E",0,"Blm Diisi")))))))))</f>
        <v>1</v>
      </c>
      <c r="N117" s="38"/>
      <c r="P117" s="70"/>
    </row>
    <row r="118" spans="1:16" customFormat="1" x14ac:dyDescent="0.3">
      <c r="A118" s="29"/>
      <c r="B118" s="30"/>
      <c r="C118" s="30">
        <v>4</v>
      </c>
      <c r="D118" s="203" t="s">
        <v>355</v>
      </c>
      <c r="E118" s="203"/>
      <c r="F118" s="31"/>
      <c r="G118" s="31"/>
      <c r="H118" s="32">
        <v>0.75</v>
      </c>
      <c r="I118" s="32"/>
      <c r="J118" s="32">
        <v>0.75</v>
      </c>
      <c r="K118" s="33"/>
      <c r="L118" s="133"/>
      <c r="M118" s="33">
        <f>IF(COUNT(M119:M119)=COUNTA(M119:M119),AVERAGE(M119:M119)*J118,"ISI DULU")</f>
        <v>0.75</v>
      </c>
      <c r="N118" s="34">
        <f>M118/J118</f>
        <v>1</v>
      </c>
      <c r="P118" s="41"/>
    </row>
    <row r="119" spans="1:16" customFormat="1" ht="43.2" x14ac:dyDescent="0.3">
      <c r="A119" s="35"/>
      <c r="B119" s="36"/>
      <c r="C119" s="36"/>
      <c r="D119" s="4" t="s">
        <v>9</v>
      </c>
      <c r="E119" s="3" t="s">
        <v>358</v>
      </c>
      <c r="F119" s="6" t="s">
        <v>150</v>
      </c>
      <c r="G119" s="7"/>
      <c r="H119" s="8"/>
      <c r="I119" s="3" t="s">
        <v>145</v>
      </c>
      <c r="J119" s="8"/>
      <c r="K119" s="6" t="s">
        <v>161</v>
      </c>
      <c r="L119" s="135" t="s">
        <v>436</v>
      </c>
      <c r="M119" s="6">
        <f>IF(K119="Ya/Tidak",IF(L119="Ya",1,IF(L119="Tidak",0,"Blm Diisi")),IF(K119="A/B/C",IF(L119="A",1,IF(L119="B",0.5,IF(L119="C",0,"Blm Diisi"))),IF(K119="A/B/C/D",IF(L119="A",1,IF(L119="B",0.67,IF(L119="C",0.33,IF(L119="D",0,"Blm Diisi")))),IF(K119="A/B/C/D/E",IF(L119="A",1,IF(L119="B",0.75,IF(L119="C",0.5,IF(L119="D",0.25,IF(L119="E",0,"Blm Diisi")))))))))</f>
        <v>1</v>
      </c>
      <c r="N119" s="38"/>
      <c r="P119" s="70"/>
    </row>
    <row r="120" spans="1:16" customFormat="1" x14ac:dyDescent="0.3">
      <c r="A120" s="29"/>
      <c r="B120" s="30"/>
      <c r="C120" s="30">
        <v>5</v>
      </c>
      <c r="D120" s="203" t="s">
        <v>364</v>
      </c>
      <c r="E120" s="203"/>
      <c r="F120" s="31"/>
      <c r="G120" s="31"/>
      <c r="H120" s="32">
        <v>0.75</v>
      </c>
      <c r="I120" s="32"/>
      <c r="J120" s="32">
        <v>0.75</v>
      </c>
      <c r="K120" s="33"/>
      <c r="L120" s="133"/>
      <c r="M120" s="33">
        <f>IF(COUNT(M121:M124)=COUNTA(M121:M124),AVERAGE(M121:M124)*J120,"ISI DULU")</f>
        <v>0.75</v>
      </c>
      <c r="N120" s="34">
        <f>M120/J120</f>
        <v>1</v>
      </c>
      <c r="P120" s="41"/>
    </row>
    <row r="121" spans="1:16" customFormat="1" ht="57.6" x14ac:dyDescent="0.3">
      <c r="A121" s="35"/>
      <c r="B121" s="36"/>
      <c r="C121" s="36"/>
      <c r="D121" s="4" t="s">
        <v>9</v>
      </c>
      <c r="E121" s="3" t="s">
        <v>367</v>
      </c>
      <c r="F121" s="6" t="s">
        <v>150</v>
      </c>
      <c r="G121" s="7"/>
      <c r="H121" s="8"/>
      <c r="I121" s="3" t="s">
        <v>368</v>
      </c>
      <c r="J121" s="8"/>
      <c r="K121" s="6" t="s">
        <v>162</v>
      </c>
      <c r="L121" s="70" t="s">
        <v>436</v>
      </c>
      <c r="M121" s="6">
        <f>IF(K121="Ya/Tidak",IF(L121="Ya",1,IF(L121="Tidak",0,"Blm Diisi")),IF(K121="A/B/C",IF(L121="A",1,IF(L121="B",0.5,IF(L121="C",0,"Blm Diisi"))),IF(K121="A/B/C/D",IF(L121="A",1,IF(L121="B",0.67,IF(L121="C",0.33,IF(L121="D",0,"Blm Diisi")))),IF(K121="A/B/C/D/E",IF(L121="A",1,IF(L121="B",0.75,IF(L121="C",0.5,IF(L121="D",0.25,IF(L121="E",0,"Blm Diisi")))))))))</f>
        <v>1</v>
      </c>
      <c r="N121" s="38"/>
      <c r="P121" s="70"/>
    </row>
    <row r="122" spans="1:16" customFormat="1" ht="28.8" x14ac:dyDescent="0.3">
      <c r="A122" s="35"/>
      <c r="B122" s="36"/>
      <c r="C122" s="36"/>
      <c r="D122" s="4" t="s">
        <v>10</v>
      </c>
      <c r="E122" s="3" t="s">
        <v>104</v>
      </c>
      <c r="F122" s="6" t="s">
        <v>150</v>
      </c>
      <c r="G122" s="7"/>
      <c r="H122" s="8"/>
      <c r="I122" s="3" t="s">
        <v>105</v>
      </c>
      <c r="J122" s="8"/>
      <c r="K122" s="6" t="s">
        <v>14</v>
      </c>
      <c r="L122" s="132" t="s">
        <v>150</v>
      </c>
      <c r="M122" s="6">
        <f>IF(K122="Ya/Tidak",IF(L122="Ya",1,IF(L122="Tidak",0,"Blm Diisi")),IF(K122="A/B/C",IF(L122="A",1,IF(L122="B",0.5,IF(L122="C",0,"Blm Diisi"))),IF(K122="A/B/C/D",IF(L122="A",1,IF(L122="B",0.67,IF(L122="C",0.33,IF(L122="D",0,"Blm Diisi")))),IF(K122="A/B/C/D/E",IF(L122="A",1,IF(L122="B",0.75,IF(L122="C",0.5,IF(L122="D",0.25,IF(L122="E",0,"Blm Diisi")))))))))</f>
        <v>1</v>
      </c>
      <c r="N122" s="38"/>
      <c r="P122" s="70"/>
    </row>
    <row r="123" spans="1:16" customFormat="1" ht="43.2" x14ac:dyDescent="0.3">
      <c r="A123" s="35"/>
      <c r="B123" s="36"/>
      <c r="C123" s="36"/>
      <c r="D123" s="4" t="s">
        <v>12</v>
      </c>
      <c r="E123" s="3" t="s">
        <v>369</v>
      </c>
      <c r="F123" s="6" t="s">
        <v>150</v>
      </c>
      <c r="G123" s="7"/>
      <c r="H123" s="8"/>
      <c r="I123" s="3" t="s">
        <v>370</v>
      </c>
      <c r="J123" s="8"/>
      <c r="K123" s="6" t="s">
        <v>161</v>
      </c>
      <c r="L123" s="70" t="s">
        <v>436</v>
      </c>
      <c r="M123" s="6">
        <f>IF(K123="Ya/Tidak",IF(L123="Ya",1,IF(L123="Tidak",0,"Blm Diisi")),IF(K123="A/B/C",IF(L123="A",1,IF(L123="B",0.5,IF(L123="C",0,"Blm Diisi"))),IF(K123="A/B/C/D",IF(L123="A",1,IF(L123="B",0.67,IF(L123="C",0.33,IF(L123="D",0,"Blm Diisi")))),IF(K123="A/B/C/D/E",IF(L123="A",1,IF(L123="B",0.75,IF(L123="C",0.5,IF(L123="D",0.25,IF(L123="E",0,"Blm Diisi")))))))))</f>
        <v>1</v>
      </c>
      <c r="N123" s="38"/>
      <c r="P123" s="70"/>
    </row>
    <row r="124" spans="1:16" customFormat="1" ht="57.6" x14ac:dyDescent="0.3">
      <c r="A124" s="35"/>
      <c r="B124" s="36"/>
      <c r="C124" s="36"/>
      <c r="D124" s="4" t="s">
        <v>13</v>
      </c>
      <c r="E124" s="3" t="s">
        <v>371</v>
      </c>
      <c r="F124" s="6" t="s">
        <v>150</v>
      </c>
      <c r="G124" s="7"/>
      <c r="H124" s="8"/>
      <c r="I124" s="3" t="s">
        <v>372</v>
      </c>
      <c r="J124" s="8"/>
      <c r="K124" s="6" t="s">
        <v>162</v>
      </c>
      <c r="L124" s="70" t="s">
        <v>436</v>
      </c>
      <c r="M124" s="6">
        <f>IF(K124="Ya/Tidak",IF(L124="Ya",1,IF(L124="Tidak",0,"Blm Diisi")),IF(K124="A/B/C",IF(L124="A",1,IF(L124="B",0.5,IF(L124="C",0,"Blm Diisi"))),IF(K124="A/B/C/D",IF(L124="A",1,IF(L124="B",0.67,IF(L124="C",0.33,IF(L124="D",0,"Blm Diisi")))),IF(K124="A/B/C/D/E",IF(L124="A",1,IF(L124="B",0.75,IF(L124="C",0.5,IF(L124="D",0.25,IF(L124="E",0,"Blm Diisi")))))))))</f>
        <v>1</v>
      </c>
      <c r="N124" s="38"/>
      <c r="P124" s="70"/>
    </row>
    <row r="125" spans="1:16" customFormat="1" x14ac:dyDescent="0.3">
      <c r="A125" s="29"/>
      <c r="B125" s="30"/>
      <c r="C125" s="30">
        <v>6</v>
      </c>
      <c r="D125" s="203" t="s">
        <v>373</v>
      </c>
      <c r="E125" s="203"/>
      <c r="F125" s="31"/>
      <c r="G125" s="31"/>
      <c r="H125" s="32">
        <v>1.25</v>
      </c>
      <c r="I125" s="32"/>
      <c r="J125" s="32">
        <v>1.25</v>
      </c>
      <c r="K125" s="33"/>
      <c r="L125" s="133"/>
      <c r="M125" s="33">
        <f>IF(COUNT(M126:M126)=COUNTA(M126:M126),AVERAGE(M126:M126)*J125,"ISI DULU")</f>
        <v>1.25</v>
      </c>
      <c r="N125" s="34">
        <f>M125/J125</f>
        <v>1</v>
      </c>
      <c r="P125" s="41"/>
    </row>
    <row r="126" spans="1:16" customFormat="1" ht="43.2" x14ac:dyDescent="0.3">
      <c r="A126" s="35"/>
      <c r="B126" s="36"/>
      <c r="C126" s="36"/>
      <c r="D126" s="4" t="s">
        <v>10</v>
      </c>
      <c r="E126" s="3" t="s">
        <v>106</v>
      </c>
      <c r="F126" s="6" t="s">
        <v>150</v>
      </c>
      <c r="G126" s="7"/>
      <c r="H126" s="8"/>
      <c r="I126" s="3" t="s">
        <v>107</v>
      </c>
      <c r="J126" s="38"/>
      <c r="K126" s="6" t="s">
        <v>161</v>
      </c>
      <c r="L126" s="70" t="s">
        <v>436</v>
      </c>
      <c r="M126" s="6">
        <f>IF(K126="Ya/Tidak",IF(L126="Ya",1,IF(L126="Tidak",0,"Blm Diisi")),IF(K126="A/B/C",IF(L126="A",1,IF(L126="B",0.5,IF(L126="C",0,"Blm Diisi"))),IF(K126="A/B/C/D",IF(L126="A",1,IF(L126="B",0.67,IF(L126="C",0.33,IF(L126="D",0,"Blm Diisi")))),IF(K126="A/B/C/D/E",IF(L126="A",1,IF(L126="B",0.75,IF(L126="C",0.5,IF(L126="D",0.25,IF(L126="E",0,"Blm Diisi")))))))))</f>
        <v>1</v>
      </c>
      <c r="N126" s="38"/>
      <c r="P126" s="70"/>
    </row>
    <row r="127" spans="1:16" customFormat="1" x14ac:dyDescent="0.3">
      <c r="A127" s="29"/>
      <c r="B127" s="30"/>
      <c r="C127" s="30">
        <v>7</v>
      </c>
      <c r="D127" s="203" t="s">
        <v>382</v>
      </c>
      <c r="E127" s="203"/>
      <c r="F127" s="31"/>
      <c r="G127" s="31"/>
      <c r="H127" s="32">
        <v>1.5</v>
      </c>
      <c r="I127" s="32"/>
      <c r="J127" s="32"/>
      <c r="K127" s="33"/>
      <c r="L127" s="133"/>
      <c r="M127" s="33"/>
      <c r="N127" s="34"/>
      <c r="P127" s="41"/>
    </row>
    <row r="128" spans="1:16" customFormat="1" x14ac:dyDescent="0.3">
      <c r="A128" s="44"/>
      <c r="B128" s="45" t="s">
        <v>108</v>
      </c>
      <c r="C128" s="46" t="s">
        <v>109</v>
      </c>
      <c r="D128" s="47"/>
      <c r="E128" s="48"/>
      <c r="F128" s="49"/>
      <c r="G128" s="49"/>
      <c r="H128" s="50">
        <v>4.5</v>
      </c>
      <c r="I128" s="50"/>
      <c r="J128" s="50"/>
      <c r="K128" s="51"/>
      <c r="L128" s="52"/>
      <c r="M128" s="51">
        <f>M129+M135+M141+M147+M151</f>
        <v>4.5</v>
      </c>
      <c r="N128" s="53">
        <f>M128/H128</f>
        <v>1</v>
      </c>
      <c r="P128" s="52"/>
    </row>
    <row r="129" spans="1:16" customFormat="1" x14ac:dyDescent="0.3">
      <c r="A129" s="29"/>
      <c r="B129" s="30"/>
      <c r="C129" s="30">
        <v>1</v>
      </c>
      <c r="D129" s="203" t="s">
        <v>110</v>
      </c>
      <c r="E129" s="203"/>
      <c r="F129" s="31"/>
      <c r="G129" s="31"/>
      <c r="H129" s="32">
        <v>0.5</v>
      </c>
      <c r="I129" s="32"/>
      <c r="J129" s="32">
        <v>0.5</v>
      </c>
      <c r="K129" s="33"/>
      <c r="L129" s="133"/>
      <c r="M129" s="33">
        <f>IF(COUNT(M130:M134)=COUNTA(M130:M134),AVERAGE(M130:M134)*J129,"ISI DULU")</f>
        <v>0.5</v>
      </c>
      <c r="N129" s="34">
        <f>M129/J129</f>
        <v>1</v>
      </c>
      <c r="P129" s="41"/>
    </row>
    <row r="130" spans="1:16" customFormat="1" ht="28.8" x14ac:dyDescent="0.3">
      <c r="A130" s="35"/>
      <c r="B130" s="36"/>
      <c r="C130" s="36"/>
      <c r="D130" s="4" t="s">
        <v>8</v>
      </c>
      <c r="E130" s="3" t="s">
        <v>111</v>
      </c>
      <c r="F130" s="6" t="s">
        <v>150</v>
      </c>
      <c r="G130" s="7"/>
      <c r="H130" s="8"/>
      <c r="I130" s="3" t="s">
        <v>116</v>
      </c>
      <c r="J130" s="8"/>
      <c r="K130" s="6" t="s">
        <v>14</v>
      </c>
      <c r="L130" s="132" t="s">
        <v>150</v>
      </c>
      <c r="M130" s="6">
        <f>IF(K130="Ya/Tidak",IF(L130="Ya",1,IF(L130="Tidak",0,"Blm Diisi")),IF(K130="A/B/C",IF(L130="A",1,IF(L130="B",0.5,IF(L130="C",0,"Blm Diisi"))),IF(K130="A/B/C/D",IF(L130="A",1,IF(L130="B",0.67,IF(L130="C",0.33,IF(L130="D",0,"Blm Diisi")))),IF(K130="A/B/C/D/E",IF(L130="A",1,IF(L130="B",0.75,IF(L130="C",0.5,IF(L130="D",0.25,IF(L130="E",0,"Blm Diisi")))))))))</f>
        <v>1</v>
      </c>
      <c r="N130" s="38"/>
      <c r="P130" s="37"/>
    </row>
    <row r="131" spans="1:16" customFormat="1" ht="72" x14ac:dyDescent="0.3">
      <c r="A131" s="35"/>
      <c r="B131" s="36"/>
      <c r="C131" s="36"/>
      <c r="D131" s="4" t="s">
        <v>9</v>
      </c>
      <c r="E131" s="3" t="s">
        <v>112</v>
      </c>
      <c r="F131" s="6" t="s">
        <v>150</v>
      </c>
      <c r="G131" s="7"/>
      <c r="H131" s="8"/>
      <c r="I131" s="3" t="s">
        <v>117</v>
      </c>
      <c r="J131" s="8"/>
      <c r="K131" s="6" t="s">
        <v>162</v>
      </c>
      <c r="L131" s="132" t="s">
        <v>436</v>
      </c>
      <c r="M131" s="6">
        <f>IF(K131="Ya/Tidak",IF(L131="Ya",1,IF(L131="Tidak",0,"Blm Diisi")),IF(K131="A/B/C",IF(L131="A",1,IF(L131="B",0.5,IF(L131="C",0,"Blm Diisi"))),IF(K131="A/B/C/D",IF(L131="A",1,IF(L131="B",0.67,IF(L131="C",0.33,IF(L131="D",0,"Blm Diisi")))),IF(K131="A/B/C/D/E",IF(L131="A",1,IF(L131="B",0.75,IF(L131="C",0.5,IF(L131="D",0.25,IF(L131="E",0,"Blm Diisi")))))))))</f>
        <v>1</v>
      </c>
      <c r="N131" s="38"/>
      <c r="P131" s="37"/>
    </row>
    <row r="132" spans="1:16" customFormat="1" ht="57.6" x14ac:dyDescent="0.3">
      <c r="A132" s="35"/>
      <c r="B132" s="36"/>
      <c r="C132" s="36"/>
      <c r="D132" s="4" t="s">
        <v>10</v>
      </c>
      <c r="E132" s="3" t="s">
        <v>113</v>
      </c>
      <c r="F132" s="6" t="s">
        <v>150</v>
      </c>
      <c r="G132" s="7"/>
      <c r="H132" s="8"/>
      <c r="I132" s="3" t="s">
        <v>118</v>
      </c>
      <c r="J132" s="8"/>
      <c r="K132" s="6" t="s">
        <v>162</v>
      </c>
      <c r="L132" s="132" t="s">
        <v>436</v>
      </c>
      <c r="M132" s="6">
        <f>IF(K132="Ya/Tidak",IF(L132="Ya",1,IF(L132="Tidak",0,"Blm Diisi")),IF(K132="A/B/C",IF(L132="A",1,IF(L132="B",0.5,IF(L132="C",0,"Blm Diisi"))),IF(K132="A/B/C/D",IF(L132="A",1,IF(L132="B",0.67,IF(L132="C",0.33,IF(L132="D",0,"Blm Diisi")))),IF(K132="A/B/C/D/E",IF(L132="A",1,IF(L132="B",0.75,IF(L132="C",0.5,IF(L132="D",0.25,IF(L132="E",0,"Blm Diisi")))))))))</f>
        <v>1</v>
      </c>
      <c r="N132" s="38"/>
      <c r="P132" s="37"/>
    </row>
    <row r="133" spans="1:16" customFormat="1" ht="72" x14ac:dyDescent="0.3">
      <c r="A133" s="35"/>
      <c r="B133" s="36"/>
      <c r="C133" s="36"/>
      <c r="D133" s="4" t="s">
        <v>12</v>
      </c>
      <c r="E133" s="3" t="s">
        <v>114</v>
      </c>
      <c r="F133" s="6" t="s">
        <v>150</v>
      </c>
      <c r="G133" s="7"/>
      <c r="H133" s="8"/>
      <c r="I133" s="3" t="s">
        <v>119</v>
      </c>
      <c r="J133" s="8"/>
      <c r="K133" s="6" t="s">
        <v>161</v>
      </c>
      <c r="L133" s="132" t="s">
        <v>436</v>
      </c>
      <c r="M133" s="6">
        <f>IF(K133="Ya/Tidak",IF(L133="Ya",1,IF(L133="Tidak",0,"Blm Diisi")),IF(K133="A/B/C",IF(L133="A",1,IF(L133="B",0.5,IF(L133="C",0,"Blm Diisi"))),IF(K133="A/B/C/D",IF(L133="A",1,IF(L133="B",0.67,IF(L133="C",0.33,IF(L133="D",0,"Blm Diisi")))),IF(K133="A/B/C/D/E",IF(L133="A",1,IF(L133="B",0.75,IF(L133="C",0.5,IF(L133="D",0.25,IF(L133="E",0,"Blm Diisi")))))))))</f>
        <v>1</v>
      </c>
      <c r="N133" s="38"/>
      <c r="P133" s="37"/>
    </row>
    <row r="134" spans="1:16" customFormat="1" ht="43.2" x14ac:dyDescent="0.3">
      <c r="A134" s="35"/>
      <c r="B134" s="36"/>
      <c r="C134" s="36"/>
      <c r="D134" s="4" t="s">
        <v>13</v>
      </c>
      <c r="E134" s="3" t="s">
        <v>115</v>
      </c>
      <c r="F134" s="6" t="s">
        <v>150</v>
      </c>
      <c r="G134" s="7"/>
      <c r="H134" s="8"/>
      <c r="I134" s="3" t="s">
        <v>120</v>
      </c>
      <c r="J134" s="8"/>
      <c r="K134" s="6" t="s">
        <v>161</v>
      </c>
      <c r="L134" s="132" t="s">
        <v>436</v>
      </c>
      <c r="M134" s="6">
        <f>IF(K134="Ya/Tidak",IF(L134="Ya",1,IF(L134="Tidak",0,"Blm Diisi")),IF(K134="A/B/C",IF(L134="A",1,IF(L134="B",0.5,IF(L134="C",0,"Blm Diisi"))),IF(K134="A/B/C/D",IF(L134="A",1,IF(L134="B",0.67,IF(L134="C",0.33,IF(L134="D",0,"Blm Diisi")))),IF(K134="A/B/C/D/E",IF(L134="A",1,IF(L134="B",0.75,IF(L134="C",0.5,IF(L134="D",0.25,IF(L134="E",0,"Blm Diisi")))))))))</f>
        <v>1</v>
      </c>
      <c r="N134" s="38"/>
      <c r="P134" s="37"/>
    </row>
    <row r="135" spans="1:16" customFormat="1" x14ac:dyDescent="0.3">
      <c r="A135" s="29"/>
      <c r="B135" s="30"/>
      <c r="C135" s="30">
        <v>2</v>
      </c>
      <c r="D135" s="203" t="s">
        <v>121</v>
      </c>
      <c r="E135" s="203"/>
      <c r="F135" s="31"/>
      <c r="G135" s="31"/>
      <c r="H135" s="32">
        <v>0.5</v>
      </c>
      <c r="I135" s="32"/>
      <c r="J135" s="32">
        <v>0.5</v>
      </c>
      <c r="K135" s="33"/>
      <c r="L135" s="133"/>
      <c r="M135" s="33">
        <f>IF(COUNT(M136:M140)=COUNTA(M136:M140),AVERAGE(M136:M140)*J135,"ISI DULU")</f>
        <v>0.5</v>
      </c>
      <c r="N135" s="34">
        <f>M135/J135</f>
        <v>1</v>
      </c>
      <c r="P135" s="41"/>
    </row>
    <row r="136" spans="1:16" customFormat="1" ht="100.8" x14ac:dyDescent="0.3">
      <c r="A136" s="35"/>
      <c r="B136" s="36"/>
      <c r="C136" s="36"/>
      <c r="D136" s="4" t="s">
        <v>8</v>
      </c>
      <c r="E136" s="3" t="s">
        <v>122</v>
      </c>
      <c r="F136" s="6" t="s">
        <v>150</v>
      </c>
      <c r="G136" s="7"/>
      <c r="H136" s="8"/>
      <c r="I136" s="3" t="s">
        <v>124</v>
      </c>
      <c r="J136" s="8"/>
      <c r="K136" s="6" t="s">
        <v>162</v>
      </c>
      <c r="L136" s="37" t="s">
        <v>436</v>
      </c>
      <c r="M136" s="6">
        <f>IF(K136="Ya/Tidak",IF(L136="Ya",1,IF(L136="Tidak",0,"Blm Diisi")),IF(K136="A/B/C",IF(L136="A",1,IF(L136="B",0.5,IF(L136="C",0,"Blm Diisi"))),IF(K136="A/B/C/D",IF(L136="A",1,IF(L136="B",0.67,IF(L136="C",0.33,IF(L136="D",0,"Blm Diisi")))),IF(K136="A/B/C/D/E",IF(L136="A",1,IF(L136="B",0.75,IF(L136="C",0.5,IF(L136="D",0.25,IF(L136="E",0,"Blm Diisi")))))))))</f>
        <v>1</v>
      </c>
      <c r="N136" s="38"/>
      <c r="P136" s="37"/>
    </row>
    <row r="137" spans="1:16" customFormat="1" ht="72" x14ac:dyDescent="0.3">
      <c r="A137" s="35"/>
      <c r="B137" s="36"/>
      <c r="C137" s="36"/>
      <c r="D137" s="4" t="s">
        <v>9</v>
      </c>
      <c r="E137" s="3" t="s">
        <v>123</v>
      </c>
      <c r="F137" s="6" t="s">
        <v>150</v>
      </c>
      <c r="G137" s="7"/>
      <c r="H137" s="8"/>
      <c r="I137" s="3" t="s">
        <v>125</v>
      </c>
      <c r="J137" s="8"/>
      <c r="K137" s="6" t="s">
        <v>161</v>
      </c>
      <c r="L137" s="132" t="s">
        <v>436</v>
      </c>
      <c r="M137" s="6">
        <f>IF(K137="Ya/Tidak",IF(L137="Ya",1,IF(L137="Tidak",0,"Blm Diisi")),IF(K137="A/B/C",IF(L137="A",1,IF(L137="B",0.5,IF(L137="C",0,"Blm Diisi"))),IF(K137="A/B/C/D",IF(L137="A",1,IF(L137="B",0.67,IF(L137="C",0.33,IF(L137="D",0,"Blm Diisi")))),IF(K137="A/B/C/D/E",IF(L137="A",1,IF(L137="B",0.75,IF(L137="C",0.5,IF(L137="D",0.25,IF(L137="E",0,"Blm Diisi")))))))))</f>
        <v>1</v>
      </c>
      <c r="N137" s="38"/>
      <c r="P137" s="37"/>
    </row>
    <row r="138" spans="1:16" customFormat="1" ht="86.4" x14ac:dyDescent="0.3">
      <c r="A138" s="35"/>
      <c r="B138" s="36"/>
      <c r="C138" s="36"/>
      <c r="D138" s="4" t="s">
        <v>10</v>
      </c>
      <c r="E138" s="3" t="s">
        <v>146</v>
      </c>
      <c r="F138" s="6" t="s">
        <v>150</v>
      </c>
      <c r="G138" s="7"/>
      <c r="H138" s="8"/>
      <c r="I138" s="3" t="s">
        <v>126</v>
      </c>
      <c r="J138" s="8"/>
      <c r="K138" s="6" t="s">
        <v>161</v>
      </c>
      <c r="L138" s="132" t="s">
        <v>436</v>
      </c>
      <c r="M138" s="6">
        <f>IF(K138="Ya/Tidak",IF(L138="Ya",1,IF(L138="Tidak",0,"Blm Diisi")),IF(K138="A/B/C",IF(L138="A",1,IF(L138="B",0.5,IF(L138="C",0,"Blm Diisi"))),IF(K138="A/B/C/D",IF(L138="A",1,IF(L138="B",0.67,IF(L138="C",0.33,IF(L138="D",0,"Blm Diisi")))),IF(K138="A/B/C/D/E",IF(L138="A",1,IF(L138="B",0.75,IF(L138="C",0.5,IF(L138="D",0.25,IF(L138="E",0,"Blm Diisi")))))))))</f>
        <v>1</v>
      </c>
      <c r="N138" s="38"/>
      <c r="P138" s="37"/>
    </row>
    <row r="139" spans="1:16" customFormat="1" ht="72" x14ac:dyDescent="0.3">
      <c r="A139" s="35"/>
      <c r="B139" s="36"/>
      <c r="C139" s="36"/>
      <c r="D139" s="4" t="s">
        <v>12</v>
      </c>
      <c r="E139" s="3" t="s">
        <v>394</v>
      </c>
      <c r="F139" s="6" t="s">
        <v>150</v>
      </c>
      <c r="G139" s="7"/>
      <c r="H139" s="8"/>
      <c r="I139" s="3" t="s">
        <v>395</v>
      </c>
      <c r="J139" s="8"/>
      <c r="K139" s="6" t="s">
        <v>162</v>
      </c>
      <c r="L139" s="37" t="s">
        <v>436</v>
      </c>
      <c r="M139" s="6">
        <f>IF(K139="Ya/Tidak",IF(L139="Ya",1,IF(L139="Tidak",0,"Blm Diisi")),IF(K139="A/B/C",IF(L139="A",1,IF(L139="B",0.5,IF(L139="C",0,"Blm Diisi"))),IF(K139="A/B/C/D",IF(L139="A",1,IF(L139="B",0.67,IF(L139="C",0.33,IF(L139="D",0,"Blm Diisi")))),IF(K139="A/B/C/D/E",IF(L139="A",1,IF(L139="B",0.75,IF(L139="C",0.5,IF(L139="D",0.25,IF(L139="E",0,"Blm Diisi")))))))))</f>
        <v>1</v>
      </c>
      <c r="N139" s="38"/>
      <c r="P139" s="37"/>
    </row>
    <row r="140" spans="1:16" customFormat="1" ht="28.8" x14ac:dyDescent="0.3">
      <c r="A140" s="35"/>
      <c r="B140" s="36"/>
      <c r="C140" s="36"/>
      <c r="D140" s="4" t="s">
        <v>13</v>
      </c>
      <c r="E140" s="3" t="s">
        <v>127</v>
      </c>
      <c r="F140" s="6" t="s">
        <v>150</v>
      </c>
      <c r="G140" s="7"/>
      <c r="H140" s="8"/>
      <c r="I140" s="3" t="s">
        <v>128</v>
      </c>
      <c r="J140" s="8"/>
      <c r="K140" s="6" t="s">
        <v>14</v>
      </c>
      <c r="L140" s="37" t="s">
        <v>150</v>
      </c>
      <c r="M140" s="6">
        <f>IF(K140="Ya/Tidak",IF(L140="Ya",1,IF(L140="Tidak",0,"Blm Diisi")),IF(K140="A/B/C",IF(L140="A",1,IF(L140="B",0.5,IF(L140="C",0,"Blm Diisi"))),IF(K140="A/B/C/D",IF(L140="A",1,IF(L140="B",0.67,IF(L140="C",0.33,IF(L140="D",0,"Blm Diisi")))),IF(K140="A/B/C/D/E",IF(L140="A",1,IF(L140="B",0.75,IF(L140="C",0.5,IF(L140="D",0.25,IF(L140="E",0,"Blm Diisi")))))))))</f>
        <v>1</v>
      </c>
      <c r="N140" s="38"/>
      <c r="P140" s="37"/>
    </row>
    <row r="141" spans="1:16" customFormat="1" x14ac:dyDescent="0.3">
      <c r="A141" s="29"/>
      <c r="B141" s="30"/>
      <c r="C141" s="30">
        <v>3</v>
      </c>
      <c r="D141" s="203" t="s">
        <v>129</v>
      </c>
      <c r="E141" s="203"/>
      <c r="F141" s="31"/>
      <c r="G141" s="31"/>
      <c r="H141" s="32">
        <v>1.5</v>
      </c>
      <c r="I141" s="32"/>
      <c r="J141" s="32">
        <v>1.5</v>
      </c>
      <c r="K141" s="33"/>
      <c r="L141" s="133"/>
      <c r="M141" s="33">
        <f>IF(COUNT(M142:M146)=COUNTA(M142:M146),AVERAGE(M142:M146)*J141,"ISI DULU")</f>
        <v>1.5</v>
      </c>
      <c r="N141" s="34">
        <f>M141/J141</f>
        <v>1</v>
      </c>
      <c r="P141" s="41"/>
    </row>
    <row r="142" spans="1:16" customFormat="1" x14ac:dyDescent="0.3">
      <c r="A142" s="35"/>
      <c r="B142" s="36"/>
      <c r="C142" s="36"/>
      <c r="D142" s="4" t="s">
        <v>8</v>
      </c>
      <c r="E142" s="3" t="s">
        <v>396</v>
      </c>
      <c r="F142" s="6" t="s">
        <v>150</v>
      </c>
      <c r="G142" s="7"/>
      <c r="H142" s="8"/>
      <c r="I142" s="3" t="s">
        <v>130</v>
      </c>
      <c r="J142" s="8"/>
      <c r="K142" s="6" t="s">
        <v>14</v>
      </c>
      <c r="L142" s="37" t="s">
        <v>150</v>
      </c>
      <c r="M142" s="6">
        <f>IF(K142="Ya/Tidak",IF(L142="Ya",1,IF(L142="Tidak",0,"Blm Diisi")),IF(K142="A/B/C",IF(L142="A",1,IF(L142="B",0.5,IF(L142="C",0,"Blm Diisi"))),IF(K142="A/B/C/D",IF(L142="A",1,IF(L142="B",0.67,IF(L142="C",0.33,IF(L142="D",0,"Blm Diisi")))),IF(K142="A/B/C/D/E",IF(L142="A",1,IF(L142="B",0.75,IF(L142="C",0.5,IF(L142="D",0.25,IF(L142="E",0,"Blm Diisi")))))))))</f>
        <v>1</v>
      </c>
      <c r="N142" s="38"/>
      <c r="P142" s="37"/>
    </row>
    <row r="143" spans="1:16" customFormat="1" ht="43.2" x14ac:dyDescent="0.3">
      <c r="A143" s="35"/>
      <c r="B143" s="36"/>
      <c r="C143" s="36"/>
      <c r="D143" s="4" t="s">
        <v>9</v>
      </c>
      <c r="E143" s="3" t="s">
        <v>397</v>
      </c>
      <c r="F143" s="6" t="s">
        <v>150</v>
      </c>
      <c r="G143" s="7"/>
      <c r="H143" s="8"/>
      <c r="I143" s="3" t="s">
        <v>398</v>
      </c>
      <c r="J143" s="8"/>
      <c r="K143" s="6" t="s">
        <v>161</v>
      </c>
      <c r="L143" s="37" t="s">
        <v>436</v>
      </c>
      <c r="M143" s="6">
        <f>IF(K143="Ya/Tidak",IF(L143="Ya",1,IF(L143="Tidak",0,"Blm Diisi")),IF(K143="A/B/C",IF(L143="A",1,IF(L143="B",0.5,IF(L143="C",0,"Blm Diisi"))),IF(K143="A/B/C/D",IF(L143="A",1,IF(L143="B",0.67,IF(L143="C",0.33,IF(L143="D",0,"Blm Diisi")))),IF(K143="A/B/C/D/E",IF(L143="A",1,IF(L143="B",0.75,IF(L143="C",0.5,IF(L143="D",0.25,IF(L143="E",0,"Blm Diisi")))))))))</f>
        <v>1</v>
      </c>
      <c r="N143" s="38"/>
      <c r="P143" s="37"/>
    </row>
    <row r="144" spans="1:16" customFormat="1" ht="28.8" x14ac:dyDescent="0.3">
      <c r="A144" s="35"/>
      <c r="B144" s="36"/>
      <c r="C144" s="36"/>
      <c r="D144" s="4" t="s">
        <v>10</v>
      </c>
      <c r="E144" s="3" t="s">
        <v>399</v>
      </c>
      <c r="F144" s="6" t="s">
        <v>150</v>
      </c>
      <c r="G144" s="7"/>
      <c r="H144" s="8"/>
      <c r="I144" s="3" t="s">
        <v>400</v>
      </c>
      <c r="J144" s="8"/>
      <c r="K144" s="6" t="s">
        <v>14</v>
      </c>
      <c r="L144" s="37" t="s">
        <v>150</v>
      </c>
      <c r="M144" s="6">
        <f>IF(K144="Ya/Tidak",IF(L144="Ya",1,IF(L144="Tidak",0,"Blm Diisi")),IF(K144="A/B/C",IF(L144="A",1,IF(L144="B",0.5,IF(L144="C",0,"Blm Diisi"))),IF(K144="A/B/C/D",IF(L144="A",1,IF(L144="B",0.67,IF(L144="C",0.33,IF(L144="D",0,"Blm Diisi")))),IF(K144="A/B/C/D/E",IF(L144="A",1,IF(L144="B",0.75,IF(L144="C",0.5,IF(L144="D",0.25,IF(L144="E",0,"Blm Diisi")))))))))</f>
        <v>1</v>
      </c>
      <c r="N144" s="38"/>
      <c r="P144" s="37"/>
    </row>
    <row r="145" spans="1:16" customFormat="1" ht="115.2" x14ac:dyDescent="0.3">
      <c r="A145" s="35"/>
      <c r="B145" s="36"/>
      <c r="C145" s="36"/>
      <c r="D145" s="4" t="s">
        <v>12</v>
      </c>
      <c r="E145" s="3" t="s">
        <v>131</v>
      </c>
      <c r="F145" s="6" t="s">
        <v>150</v>
      </c>
      <c r="G145" s="7"/>
      <c r="H145" s="8"/>
      <c r="I145" s="3" t="s">
        <v>132</v>
      </c>
      <c r="J145" s="8"/>
      <c r="K145" s="6" t="s">
        <v>162</v>
      </c>
      <c r="L145" s="37" t="s">
        <v>436</v>
      </c>
      <c r="M145" s="6">
        <f>IF(K145="Ya/Tidak",IF(L145="Ya",1,IF(L145="Tidak",0,"Blm Diisi")),IF(K145="A/B/C",IF(L145="A",1,IF(L145="B",0.5,IF(L145="C",0,"Blm Diisi"))),IF(K145="A/B/C/D",IF(L145="A",1,IF(L145="B",0.67,IF(L145="C",0.33,IF(L145="D",0,"Blm Diisi")))),IF(K145="A/B/C/D/E",IF(L145="A",1,IF(L145="B",0.75,IF(L145="C",0.5,IF(L145="D",0.25,IF(L145="E",0,"Blm Diisi")))))))))</f>
        <v>1</v>
      </c>
      <c r="N145" s="38"/>
      <c r="P145" s="37"/>
    </row>
    <row r="146" spans="1:16" customFormat="1" ht="43.2" x14ac:dyDescent="0.3">
      <c r="A146" s="35"/>
      <c r="B146" s="36"/>
      <c r="C146" s="36"/>
      <c r="D146" s="4" t="s">
        <v>13</v>
      </c>
      <c r="E146" s="3" t="s">
        <v>133</v>
      </c>
      <c r="F146" s="6" t="s">
        <v>150</v>
      </c>
      <c r="G146" s="7"/>
      <c r="H146" s="8"/>
      <c r="I146" s="3" t="s">
        <v>134</v>
      </c>
      <c r="J146" s="8"/>
      <c r="K146" s="6" t="s">
        <v>161</v>
      </c>
      <c r="L146" s="132" t="s">
        <v>436</v>
      </c>
      <c r="M146" s="6">
        <f>IF(K146="Ya/Tidak",IF(L146="Ya",1,IF(L146="Tidak",0,"Blm Diisi")),IF(K146="A/B/C",IF(L146="A",1,IF(L146="B",0.5,IF(L146="C",0,"Blm Diisi"))),IF(K146="A/B/C/D",IF(L146="A",1,IF(L146="B",0.67,IF(L146="C",0.33,IF(L146="D",0,"Blm Diisi")))),IF(K146="A/B/C/D/E",IF(L146="A",1,IF(L146="B",0.75,IF(L146="C",0.5,IF(L146="D",0.25,IF(L146="E",0,"Blm Diisi")))))))))</f>
        <v>1</v>
      </c>
      <c r="N146" s="38"/>
      <c r="P146" s="37"/>
    </row>
    <row r="147" spans="1:16" customFormat="1" x14ac:dyDescent="0.3">
      <c r="A147" s="29"/>
      <c r="B147" s="30"/>
      <c r="C147" s="30">
        <v>4</v>
      </c>
      <c r="D147" s="203" t="s">
        <v>135</v>
      </c>
      <c r="E147" s="203"/>
      <c r="F147" s="31"/>
      <c r="G147" s="31"/>
      <c r="H147" s="32">
        <v>1.5</v>
      </c>
      <c r="I147" s="32"/>
      <c r="J147" s="32">
        <v>1.5</v>
      </c>
      <c r="K147" s="33"/>
      <c r="L147" s="133"/>
      <c r="M147" s="33">
        <f>IF(COUNT(M148:M150)=COUNTA(M148:M150),AVERAGE(M148:M150)*J147,"ISI DULU")</f>
        <v>1.5</v>
      </c>
      <c r="N147" s="34">
        <f>M147/J147</f>
        <v>1</v>
      </c>
      <c r="P147" s="41"/>
    </row>
    <row r="148" spans="1:16" customFormat="1" ht="43.2" x14ac:dyDescent="0.3">
      <c r="A148" s="35"/>
      <c r="B148" s="36"/>
      <c r="C148" s="36"/>
      <c r="D148" s="4" t="s">
        <v>8</v>
      </c>
      <c r="E148" s="3" t="s">
        <v>401</v>
      </c>
      <c r="F148" s="6" t="s">
        <v>150</v>
      </c>
      <c r="G148" s="7"/>
      <c r="H148" s="8"/>
      <c r="I148" s="3" t="s">
        <v>136</v>
      </c>
      <c r="J148" s="8"/>
      <c r="K148" s="6" t="s">
        <v>161</v>
      </c>
      <c r="L148" s="132" t="s">
        <v>436</v>
      </c>
      <c r="M148" s="6">
        <f>IF(K148="Ya/Tidak",IF(L148="Ya",1,IF(L148="Tidak",0,"Blm Diisi")),IF(K148="A/B/C",IF(L148="A",1,IF(L148="B",0.5,IF(L148="C",0,"Blm Diisi"))),IF(K148="A/B/C/D",IF(L148="A",1,IF(L148="B",0.67,IF(L148="C",0.33,IF(L148="D",0,"Blm Diisi")))),IF(K148="A/B/C/D/E",IF(L148="A",1,IF(L148="B",0.75,IF(L148="C",0.5,IF(L148="D",0.25,IF(L148="E",0,"Blm Diisi")))))))))</f>
        <v>1</v>
      </c>
      <c r="N148" s="38"/>
      <c r="P148" s="37"/>
    </row>
    <row r="149" spans="1:16" customFormat="1" ht="28.8" x14ac:dyDescent="0.3">
      <c r="A149" s="35"/>
      <c r="B149" s="36"/>
      <c r="C149" s="36"/>
      <c r="D149" s="4" t="s">
        <v>9</v>
      </c>
      <c r="E149" s="3" t="s">
        <v>137</v>
      </c>
      <c r="F149" s="6" t="s">
        <v>150</v>
      </c>
      <c r="G149" s="7"/>
      <c r="H149" s="8"/>
      <c r="I149" s="3" t="s">
        <v>138</v>
      </c>
      <c r="J149" s="8"/>
      <c r="K149" s="6" t="s">
        <v>14</v>
      </c>
      <c r="L149" s="132" t="s">
        <v>150</v>
      </c>
      <c r="M149" s="6">
        <f>IF(K149="Ya/Tidak",IF(L149="Ya",1,IF(L149="Tidak",0,"Blm Diisi")),IF(K149="A/B/C",IF(L149="A",1,IF(L149="B",0.5,IF(L149="C",0,"Blm Diisi"))),IF(K149="A/B/C/D",IF(L149="A",1,IF(L149="B",0.67,IF(L149="C",0.33,IF(L149="D",0,"Blm Diisi")))),IF(K149="A/B/C/D/E",IF(L149="A",1,IF(L149="B",0.75,IF(L149="C",0.5,IF(L149="D",0.25,IF(L149="E",0,"Blm Diisi")))))))))</f>
        <v>1</v>
      </c>
      <c r="N149" s="38"/>
      <c r="P149" s="37"/>
    </row>
    <row r="150" spans="1:16" customFormat="1" ht="57.6" x14ac:dyDescent="0.3">
      <c r="A150" s="35"/>
      <c r="B150" s="36"/>
      <c r="C150" s="36"/>
      <c r="D150" s="4" t="s">
        <v>10</v>
      </c>
      <c r="E150" s="3" t="s">
        <v>402</v>
      </c>
      <c r="F150" s="6" t="s">
        <v>150</v>
      </c>
      <c r="G150" s="7"/>
      <c r="H150" s="8"/>
      <c r="I150" s="3" t="s">
        <v>139</v>
      </c>
      <c r="J150" s="8"/>
      <c r="K150" s="6" t="s">
        <v>162</v>
      </c>
      <c r="L150" s="132" t="s">
        <v>436</v>
      </c>
      <c r="M150" s="6">
        <f>IF(K150="Ya/Tidak",IF(L150="Ya",1,IF(L150="Tidak",0,"Blm Diisi")),IF(K150="A/B/C",IF(L150="A",1,IF(L150="B",0.5,IF(L150="C",0,"Blm Diisi"))),IF(K150="A/B/C/D",IF(L150="A",1,IF(L150="B",0.67,IF(L150="C",0.33,IF(L150="D",0,"Blm Diisi")))),IF(K150="A/B/C/D/E",IF(L150="A",1,IF(L150="B",0.75,IF(L150="C",0.5,IF(L150="D",0.25,IF(L150="E",0,"Blm Diisi")))))))))</f>
        <v>1</v>
      </c>
      <c r="N150" s="38"/>
      <c r="P150" s="37"/>
    </row>
    <row r="151" spans="1:16" customFormat="1" x14ac:dyDescent="0.3">
      <c r="A151" s="29"/>
      <c r="B151" s="30"/>
      <c r="C151" s="30">
        <v>5</v>
      </c>
      <c r="D151" s="203" t="s">
        <v>140</v>
      </c>
      <c r="E151" s="203"/>
      <c r="F151" s="31"/>
      <c r="G151" s="31"/>
      <c r="H151" s="32">
        <v>0.5</v>
      </c>
      <c r="I151" s="32"/>
      <c r="J151" s="32">
        <v>0.5</v>
      </c>
      <c r="K151" s="33"/>
      <c r="L151" s="133"/>
      <c r="M151" s="33">
        <f>IF(COUNT(M152:M154)=COUNTA(M152:M154),AVERAGE(M152:M154)*J151,"ISI DULU")</f>
        <v>0.5</v>
      </c>
      <c r="N151" s="34">
        <f>M151/J151</f>
        <v>1</v>
      </c>
      <c r="P151" s="41"/>
    </row>
    <row r="152" spans="1:16" customFormat="1" ht="28.8" x14ac:dyDescent="0.3">
      <c r="A152" s="35"/>
      <c r="B152" s="36"/>
      <c r="C152" s="36"/>
      <c r="D152" s="4" t="s">
        <v>8</v>
      </c>
      <c r="E152" s="3" t="s">
        <v>403</v>
      </c>
      <c r="F152" s="6" t="s">
        <v>150</v>
      </c>
      <c r="G152" s="7"/>
      <c r="H152" s="8"/>
      <c r="I152" s="3" t="s">
        <v>404</v>
      </c>
      <c r="J152" s="8"/>
      <c r="K152" s="6" t="s">
        <v>14</v>
      </c>
      <c r="L152" s="37" t="s">
        <v>150</v>
      </c>
      <c r="M152" s="6">
        <f>IF(K152="Ya/Tidak",IF(L152="Ya",1,IF(L152="Tidak",0,"Blm Diisi")),IF(K152="A/B/C",IF(L152="A",1,IF(L152="B",0.5,IF(L152="C",0,"Blm Diisi"))),IF(K152="A/B/C/D",IF(L152="A",1,IF(L152="B",0.67,IF(L152="C",0.33,IF(L152="D",0,"Blm Diisi")))),IF(K152="A/B/C/D/E",IF(L152="A",1,IF(L152="B",0.75,IF(L152="C",0.5,IF(L152="D",0.25,IF(L152="E",0,"Blm Diisi")))))))))</f>
        <v>1</v>
      </c>
      <c r="N152" s="38"/>
      <c r="P152" s="37"/>
    </row>
    <row r="153" spans="1:16" customFormat="1" ht="57.6" x14ac:dyDescent="0.3">
      <c r="A153" s="35"/>
      <c r="B153" s="36"/>
      <c r="C153" s="36"/>
      <c r="D153" s="4" t="s">
        <v>9</v>
      </c>
      <c r="E153" s="3" t="s">
        <v>405</v>
      </c>
      <c r="F153" s="6" t="s">
        <v>150</v>
      </c>
      <c r="G153" s="7"/>
      <c r="H153" s="8"/>
      <c r="I153" s="3" t="s">
        <v>406</v>
      </c>
      <c r="J153" s="8"/>
      <c r="K153" s="6" t="s">
        <v>162</v>
      </c>
      <c r="L153" s="132" t="s">
        <v>436</v>
      </c>
      <c r="M153" s="6">
        <f>IF(K153="Ya/Tidak",IF(L153="Ya",1,IF(L153="Tidak",0,"Blm Diisi")),IF(K153="A/B/C",IF(L153="A",1,IF(L153="B",0.5,IF(L153="C",0,"Blm Diisi"))),IF(K153="A/B/C/D",IF(L153="A",1,IF(L153="B",0.67,IF(L153="C",0.33,IF(L153="D",0,"Blm Diisi")))),IF(K153="A/B/C/D/E",IF(L153="A",1,IF(L153="B",0.75,IF(L153="C",0.5,IF(L153="D",0.25,IF(L153="E",0,"Blm Diisi")))))))))</f>
        <v>1</v>
      </c>
      <c r="N153" s="38"/>
      <c r="P153" s="37"/>
    </row>
    <row r="154" spans="1:16" customFormat="1" ht="43.2" x14ac:dyDescent="0.3">
      <c r="A154" s="35"/>
      <c r="B154" s="36"/>
      <c r="C154" s="36"/>
      <c r="D154" s="4" t="s">
        <v>10</v>
      </c>
      <c r="E154" s="3" t="s">
        <v>407</v>
      </c>
      <c r="F154" s="6" t="s">
        <v>150</v>
      </c>
      <c r="G154" s="7"/>
      <c r="H154" s="8"/>
      <c r="I154" s="3" t="s">
        <v>408</v>
      </c>
      <c r="J154" s="8"/>
      <c r="K154" s="6" t="s">
        <v>161</v>
      </c>
      <c r="L154" s="37" t="s">
        <v>436</v>
      </c>
      <c r="M154" s="6">
        <f>IF(K154="Ya/Tidak",IF(L154="Ya",1,IF(L154="Tidak",0,"Blm Diisi")),IF(K154="A/B/C",IF(L154="A",1,IF(L154="B",0.5,IF(L154="C",0,"Blm Diisi"))),IF(K154="A/B/C/D",IF(L154="A",1,IF(L154="B",0.67,IF(L154="C",0.33,IF(L154="D",0,"Blm Diisi")))),IF(K154="A/B/C/D/E",IF(L154="A",1,IF(L154="B",0.75,IF(L154="C",0.5,IF(L154="D",0.25,IF(L154="E",0,"Blm Diisi")))))))))</f>
        <v>1</v>
      </c>
      <c r="N154" s="38"/>
      <c r="P154" s="37"/>
    </row>
    <row r="155" spans="1:16" x14ac:dyDescent="0.3">
      <c r="A155" s="204" t="s">
        <v>141</v>
      </c>
      <c r="B155" s="204"/>
      <c r="C155" s="204"/>
      <c r="D155" s="204"/>
      <c r="E155" s="204"/>
      <c r="F155" s="80"/>
      <c r="G155" s="80"/>
      <c r="H155" s="81"/>
      <c r="I155" s="82"/>
      <c r="J155" s="81"/>
      <c r="K155" s="82"/>
      <c r="L155" s="83"/>
      <c r="M155" s="81">
        <f>SUM(M7,M24,M29,M34,M46,M72,M84,M128)</f>
        <v>23.5</v>
      </c>
      <c r="N155" s="84"/>
      <c r="P155" s="83"/>
    </row>
  </sheetData>
  <mergeCells count="40">
    <mergeCell ref="D8:E8"/>
    <mergeCell ref="K2:N2"/>
    <mergeCell ref="A4:E4"/>
    <mergeCell ref="F4:G4"/>
    <mergeCell ref="B6:E6"/>
    <mergeCell ref="D141:E141"/>
    <mergeCell ref="D135:E135"/>
    <mergeCell ref="D147:E147"/>
    <mergeCell ref="D151:E151"/>
    <mergeCell ref="A155:E155"/>
    <mergeCell ref="D52:E52"/>
    <mergeCell ref="D53:E53"/>
    <mergeCell ref="D56:E56"/>
    <mergeCell ref="D57:E57"/>
    <mergeCell ref="D64:E64"/>
    <mergeCell ref="D35:E35"/>
    <mergeCell ref="D42:E42"/>
    <mergeCell ref="D39:E39"/>
    <mergeCell ref="D45:E45"/>
    <mergeCell ref="D47:E47"/>
    <mergeCell ref="D12:E12"/>
    <mergeCell ref="D16:E16"/>
    <mergeCell ref="D21:E21"/>
    <mergeCell ref="D25:E25"/>
    <mergeCell ref="D28:E28"/>
    <mergeCell ref="D67:E67"/>
    <mergeCell ref="D129:E129"/>
    <mergeCell ref="D73:E73"/>
    <mergeCell ref="D80:E80"/>
    <mergeCell ref="D85:E85"/>
    <mergeCell ref="D118:E118"/>
    <mergeCell ref="D120:E120"/>
    <mergeCell ref="D125:E125"/>
    <mergeCell ref="D127:E127"/>
    <mergeCell ref="D70:E70"/>
    <mergeCell ref="I90:I95"/>
    <mergeCell ref="I96:I101"/>
    <mergeCell ref="D109:E109"/>
    <mergeCell ref="D102:E102"/>
    <mergeCell ref="I112:I115"/>
  </mergeCells>
  <conditionalFormatting sqref="E32">
    <cfRule type="containsText" dxfId="3" priority="1" operator="containsText" text="Dihapus">
      <formula>NOT(ISERROR(SEARCH("Dihapus",E32)))</formula>
    </cfRule>
  </conditionalFormatting>
  <dataValidations count="6">
    <dataValidation type="list" allowBlank="1" showInputMessage="1" showErrorMessage="1" sqref="M93:M95 M113:M115 M97:M101 M91" xr:uid="{4E687B0D-0D2E-42F1-A5B6-32E0F222349E}">
      <formula1>"-"</formula1>
    </dataValidation>
    <dataValidation type="list" allowBlank="1" showInputMessage="1" showErrorMessage="1" sqref="L65 L139 L14 L63 L54:L55 L150 L40:L41 L68 L108 L10:L11 L110:L111 L121 L124 L20 L43 L131:L132 L136 L145 L104:L106 L74:L79 L36:L38 L22:L23 L48:L50 L17 L58:L60 L81 L83 L153" xr:uid="{38960B26-1852-46E4-B7B4-7EB715C68BFD}">
      <formula1>"A,B,C,D"</formula1>
    </dataValidation>
    <dataValidation type="list" allowBlank="1" showInputMessage="1" showErrorMessage="1" sqref="L9 L143 L123 L107 L66 L62 L31 L44:L45 L51 L86 L116 L148 L15 L126 L133:L134 L137:L138 L146 L119 L26:L27 L18:L19 L103 L154" xr:uid="{F18C2D61-1A0C-4042-9C6B-6AD3E29A51A9}">
      <formula1>"A,B,C"</formula1>
    </dataValidation>
    <dataValidation type="list" allowBlank="1" showInputMessage="1" showErrorMessage="1" sqref="L144 L149 L140 L71 L152 L142 L13 L87:L89 L32 L117 L122 L130" xr:uid="{01D39521-5F3F-4D4E-B10F-1D434C200085}">
      <formula1>"Ya,Tidak"</formula1>
    </dataValidation>
    <dataValidation type="list" allowBlank="1" showInputMessage="1" showErrorMessage="1" sqref="L69 L61 L82" xr:uid="{82E083DF-D083-441D-9D15-5A13409D37C4}">
      <formula1>"A,B,C,D,E"</formula1>
    </dataValidation>
    <dataValidation type="whole" operator="greaterThanOrEqual" allowBlank="1" showInputMessage="1" showErrorMessage="1" sqref="L113:L115" xr:uid="{D45FC50F-E521-4F77-985F-9F0094D86F6A}">
      <formula1>0</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155"/>
  <sheetViews>
    <sheetView zoomScale="80" zoomScaleNormal="80" workbookViewId="0">
      <pane ySplit="5" topLeftCell="A146" activePane="bottomLeft" state="frozen"/>
      <selection pane="bottomLeft" activeCell="I162" sqref="I162"/>
    </sheetView>
  </sheetViews>
  <sheetFormatPr defaultColWidth="9.109375" defaultRowHeight="14.4" x14ac:dyDescent="0.3"/>
  <cols>
    <col min="1" max="1" width="3.44140625" style="124" customWidth="1"/>
    <col min="2" max="2" width="4.44140625" style="125" customWidth="1"/>
    <col min="3" max="3" width="3.44140625" style="125" customWidth="1"/>
    <col min="4" max="4" width="2.88671875" style="126" customWidth="1"/>
    <col min="5" max="5" width="43.44140625" style="127" bestFit="1" customWidth="1"/>
    <col min="6" max="6" width="2.88671875" style="85" hidden="1" customWidth="1"/>
    <col min="7" max="7" width="5.44140625" style="128" hidden="1" customWidth="1"/>
    <col min="8" max="8" width="6.44140625" style="129" bestFit="1" customWidth="1"/>
    <col min="9" max="9" width="82.88671875" style="85" bestFit="1" customWidth="1"/>
    <col min="10" max="10" width="6.44140625" style="129" hidden="1" customWidth="1"/>
    <col min="11" max="11" width="11.109375" style="85" customWidth="1"/>
    <col min="12" max="13" width="9.109375" style="85"/>
    <col min="14" max="14" width="10.88671875" style="85" bestFit="1" customWidth="1"/>
    <col min="15" max="15" width="6.109375" style="85" customWidth="1"/>
    <col min="16" max="16" width="47.44140625" style="85" customWidth="1"/>
    <col min="17" max="16384" width="9.109375" style="85"/>
  </cols>
  <sheetData>
    <row r="1" spans="1:16" ht="15" thickBot="1" x14ac:dyDescent="0.35">
      <c r="E1" s="85"/>
    </row>
    <row r="2" spans="1:16" ht="24.9" customHeight="1" thickBot="1" x14ac:dyDescent="0.35">
      <c r="E2" s="85"/>
      <c r="K2" s="218" t="s">
        <v>483</v>
      </c>
      <c r="L2" s="219"/>
      <c r="M2" s="219"/>
      <c r="N2" s="220"/>
    </row>
    <row r="3" spans="1:16" ht="16.5" customHeight="1" x14ac:dyDescent="0.7">
      <c r="E3" s="85"/>
      <c r="K3" s="147"/>
      <c r="L3" s="147"/>
      <c r="M3" s="147"/>
      <c r="N3" s="147"/>
    </row>
    <row r="4" spans="1:16" s="12" customFormat="1" ht="28.8" x14ac:dyDescent="0.3">
      <c r="A4" s="221" t="s">
        <v>0</v>
      </c>
      <c r="B4" s="221"/>
      <c r="C4" s="221"/>
      <c r="D4" s="221"/>
      <c r="E4" s="221"/>
      <c r="F4" s="222" t="s">
        <v>155</v>
      </c>
      <c r="G4" s="222"/>
      <c r="H4" s="9" t="s">
        <v>1</v>
      </c>
      <c r="I4" s="10" t="s">
        <v>2</v>
      </c>
      <c r="J4" s="9" t="s">
        <v>1</v>
      </c>
      <c r="K4" s="136" t="s">
        <v>156</v>
      </c>
      <c r="L4" s="137" t="s">
        <v>157</v>
      </c>
      <c r="M4" s="138" t="s">
        <v>158</v>
      </c>
      <c r="N4" s="144" t="s">
        <v>159</v>
      </c>
      <c r="P4" s="199" t="s">
        <v>160</v>
      </c>
    </row>
    <row r="5" spans="1:16" s="12" customFormat="1" x14ac:dyDescent="0.3">
      <c r="A5" s="171"/>
      <c r="B5" s="172"/>
      <c r="C5" s="172"/>
      <c r="D5" s="172"/>
      <c r="E5" s="172"/>
      <c r="F5" s="13"/>
      <c r="G5" s="13"/>
      <c r="H5" s="14"/>
      <c r="I5" s="173"/>
      <c r="J5" s="14"/>
      <c r="K5" s="174"/>
      <c r="L5" s="175"/>
      <c r="M5" s="173"/>
      <c r="N5" s="170"/>
      <c r="P5" s="15"/>
    </row>
    <row r="6" spans="1:16" s="21" customFormat="1" x14ac:dyDescent="0.3">
      <c r="A6" s="93" t="s">
        <v>3</v>
      </c>
      <c r="B6" s="223" t="s">
        <v>4</v>
      </c>
      <c r="C6" s="223"/>
      <c r="D6" s="223"/>
      <c r="E6" s="223"/>
      <c r="F6" s="180"/>
      <c r="G6" s="180"/>
      <c r="H6" s="97"/>
      <c r="I6" s="97"/>
      <c r="J6" s="97"/>
      <c r="K6" s="97"/>
      <c r="L6" s="97"/>
      <c r="M6" s="181"/>
      <c r="N6" s="145"/>
      <c r="P6" s="18"/>
    </row>
    <row r="7" spans="1:16" customFormat="1" x14ac:dyDescent="0.3">
      <c r="A7" s="44"/>
      <c r="B7" s="45" t="s">
        <v>5</v>
      </c>
      <c r="C7" s="46" t="s">
        <v>6</v>
      </c>
      <c r="D7" s="47"/>
      <c r="E7" s="48"/>
      <c r="F7" s="49"/>
      <c r="G7" s="49"/>
      <c r="H7" s="50">
        <v>2.5</v>
      </c>
      <c r="I7" s="50"/>
      <c r="J7" s="50"/>
      <c r="K7" s="50"/>
      <c r="L7" s="50"/>
      <c r="M7" s="51">
        <f>M8+M12+M16+M21</f>
        <v>2.5</v>
      </c>
      <c r="N7" s="53">
        <f>M7/H7</f>
        <v>1</v>
      </c>
      <c r="P7" s="27"/>
    </row>
    <row r="8" spans="1:16" customFormat="1" x14ac:dyDescent="0.3">
      <c r="A8" s="29"/>
      <c r="B8" s="30"/>
      <c r="C8" s="30">
        <v>1</v>
      </c>
      <c r="D8" s="203" t="s">
        <v>7</v>
      </c>
      <c r="E8" s="203"/>
      <c r="F8" s="31"/>
      <c r="G8" s="31"/>
      <c r="H8" s="32">
        <v>0.5</v>
      </c>
      <c r="I8" s="32"/>
      <c r="J8" s="32">
        <v>0.5</v>
      </c>
      <c r="K8" s="32"/>
      <c r="L8" s="32"/>
      <c r="M8" s="33">
        <f>IF(COUNT(M9:M11)=COUNTA(M9:M11),AVERAGE(M9:M11)*J8,"ISI DULU")</f>
        <v>0.5</v>
      </c>
      <c r="N8" s="34">
        <f>M8/J8</f>
        <v>1</v>
      </c>
      <c r="P8" s="32"/>
    </row>
    <row r="9" spans="1:16" s="153" customFormat="1" ht="57.6" customHeight="1" x14ac:dyDescent="0.3">
      <c r="A9" s="148"/>
      <c r="B9" s="149"/>
      <c r="C9" s="149"/>
      <c r="D9" s="182" t="s">
        <v>8</v>
      </c>
      <c r="E9" s="183" t="s">
        <v>451</v>
      </c>
      <c r="F9" s="150" t="s">
        <v>150</v>
      </c>
      <c r="G9" s="151"/>
      <c r="H9" s="152"/>
      <c r="I9" s="2" t="s">
        <v>431</v>
      </c>
      <c r="J9" s="38"/>
      <c r="K9" s="6" t="s">
        <v>161</v>
      </c>
      <c r="L9" s="132" t="s">
        <v>436</v>
      </c>
      <c r="M9" s="6">
        <f>IF(K9="Ya/Tidak",IF(L9="Ya",1,IF(L9="Tidak",0,"Blm Diisi")),IF(K9="A/B/C",IF(L9="A",1,IF(L9="B",0.5,IF(L9="C",0,"Blm Diisi"))),IF(K9="A/B/C/D",IF(L9="A",1,IF(L9="B",0.67,IF(L9="C",0.33,IF(L9="D",0,"Blm Diisi")))),IF(K9="A/B/C/D/E",IF(L9="A",1,IF(L9="B",0.75,IF(L9="C",0.5,IF(L9="D",0.25,IF(L9="E",0,"Blm Diisi")))))))))</f>
        <v>1</v>
      </c>
      <c r="N9" s="38"/>
      <c r="P9" s="37"/>
    </row>
    <row r="10" spans="1:16" customFormat="1" ht="115.2" x14ac:dyDescent="0.3">
      <c r="A10" s="35"/>
      <c r="B10" s="36"/>
      <c r="C10" s="36"/>
      <c r="D10" s="4" t="s">
        <v>9</v>
      </c>
      <c r="E10" s="186" t="s">
        <v>448</v>
      </c>
      <c r="F10" s="6" t="s">
        <v>150</v>
      </c>
      <c r="G10" s="7"/>
      <c r="H10" s="8"/>
      <c r="I10" s="39" t="s">
        <v>447</v>
      </c>
      <c r="J10" s="38"/>
      <c r="K10" s="6" t="s">
        <v>162</v>
      </c>
      <c r="L10" s="37" t="s">
        <v>436</v>
      </c>
      <c r="M10" s="6">
        <f>IF(K10="Ya/Tidak",IF(L10="Ya",1,IF(L10="Tidak",0,"Blm Diisi")),IF(K10="A/B/C",IF(L10="A",1,IF(L10="B",0.5,IF(L10="C",0,"Blm Diisi"))),IF(K10="A/B/C/D",IF(L10="A",1,IF(L10="B",0.67,IF(L10="C",0.33,IF(L10="D",0,"Blm Diisi")))),IF(K10="A/B/C/D/E",IF(L10="A",1,IF(L10="B",0.75,IF(L10="C",0.5,IF(L10="D",0.25,IF(L10="E",0,"Blm Diisi")))))))))</f>
        <v>1</v>
      </c>
      <c r="N10" s="38"/>
      <c r="P10" s="37"/>
    </row>
    <row r="11" spans="1:16" customFormat="1" ht="103.65" customHeight="1" x14ac:dyDescent="0.3">
      <c r="A11" s="35"/>
      <c r="B11" s="36"/>
      <c r="C11" s="36"/>
      <c r="D11" s="4" t="s">
        <v>10</v>
      </c>
      <c r="E11" s="186" t="s">
        <v>449</v>
      </c>
      <c r="F11" s="6" t="s">
        <v>150</v>
      </c>
      <c r="G11" s="7"/>
      <c r="H11" s="8"/>
      <c r="I11" s="3" t="s">
        <v>450</v>
      </c>
      <c r="J11" s="38"/>
      <c r="K11" s="6" t="s">
        <v>162</v>
      </c>
      <c r="L11" s="37" t="s">
        <v>436</v>
      </c>
      <c r="M11" s="6">
        <f>IF(K11="Ya/Tidak",IF(L11="Ya",1,IF(L11="Tidak",0,"Blm Diisi")),IF(K11="A/B/C",IF(L11="A",1,IF(L11="B",0.5,IF(L11="C",0,"Blm Diisi"))),IF(K11="A/B/C/D",IF(L11="A",1,IF(L11="B",0.67,IF(L11="C",0.33,IF(L11="D",0,"Blm Diisi")))),IF(K11="A/B/C/D/E",IF(L11="A",1,IF(L11="B",0.75,IF(L11="C",0.5,IF(L11="D",0.25,IF(L11="E",0,"Blm Diisi")))))))))</f>
        <v>1</v>
      </c>
      <c r="N11" s="38"/>
      <c r="P11" s="37"/>
    </row>
    <row r="12" spans="1:16" customFormat="1" ht="19.5" customHeight="1" x14ac:dyDescent="0.3">
      <c r="A12" s="140"/>
      <c r="B12" s="141"/>
      <c r="C12" s="141">
        <v>2</v>
      </c>
      <c r="D12" s="216" t="s">
        <v>163</v>
      </c>
      <c r="E12" s="216"/>
      <c r="F12" s="142"/>
      <c r="G12" s="40"/>
      <c r="H12" s="33">
        <v>0.5</v>
      </c>
      <c r="I12" s="33"/>
      <c r="J12" s="33">
        <v>0.5</v>
      </c>
      <c r="K12" s="33"/>
      <c r="L12" s="33"/>
      <c r="M12" s="33">
        <f>IF(COUNT(M13:M15)=COUNTA(M13:M15),AVERAGE(M13:M15)*J12,"ISI DULU")</f>
        <v>0.5</v>
      </c>
      <c r="N12" s="34">
        <f>M12/J12</f>
        <v>1</v>
      </c>
      <c r="P12" s="41"/>
    </row>
    <row r="13" spans="1:16" customFormat="1" ht="28.8" x14ac:dyDescent="0.3">
      <c r="A13" s="35"/>
      <c r="B13" s="36"/>
      <c r="C13" s="36"/>
      <c r="D13" s="4" t="s">
        <v>8</v>
      </c>
      <c r="E13" s="3" t="s">
        <v>452</v>
      </c>
      <c r="F13" s="6" t="s">
        <v>150</v>
      </c>
      <c r="G13" s="7"/>
      <c r="H13" s="8"/>
      <c r="I13" s="2" t="s">
        <v>453</v>
      </c>
      <c r="J13" s="8"/>
      <c r="K13" s="6" t="s">
        <v>14</v>
      </c>
      <c r="L13" s="132" t="s">
        <v>150</v>
      </c>
      <c r="M13" s="6">
        <f>IF(K13="Ya/Tidak",IF(L13="Ya",1,IF(L13="Tidak",0,"Blm Diisi")),IF(K13="A/B/C",IF(L13="A",1,IF(L13="B",0.5,IF(L13="C",0,"Blm Diisi"))),IF(K13="A/B/C/D",IF(L13="A",1,IF(L13="B",0.67,IF(L13="C",0.33,IF(L13="D",0,"Blm Diisi")))),IF(K13="A/B/C/D/E",IF(L13="A",1,IF(L13="B",0.75,IF(L13="C",0.5,IF(L13="D",0.25,IF(L13="E",0,"Blm Diisi")))))))))</f>
        <v>1</v>
      </c>
      <c r="N13" s="38"/>
      <c r="P13" s="37"/>
    </row>
    <row r="14" spans="1:16" customFormat="1" ht="117.6" customHeight="1" x14ac:dyDescent="0.3">
      <c r="A14" s="35"/>
      <c r="B14" s="36"/>
      <c r="C14" s="36"/>
      <c r="D14" s="4" t="s">
        <v>13</v>
      </c>
      <c r="E14" s="3" t="s">
        <v>454</v>
      </c>
      <c r="F14" s="6" t="s">
        <v>150</v>
      </c>
      <c r="G14" s="7"/>
      <c r="H14" s="8"/>
      <c r="I14" s="2" t="s">
        <v>433</v>
      </c>
      <c r="J14" s="8"/>
      <c r="K14" s="6" t="s">
        <v>162</v>
      </c>
      <c r="L14" s="132" t="s">
        <v>436</v>
      </c>
      <c r="M14" s="6">
        <f>IF(K14="Ya/Tidak",IF(L14="Ya",1,IF(L14="Tidak",0,"Blm Diisi")),IF(K14="A/B/C",IF(L14="A",1,IF(L14="B",0.5,IF(L14="C",0,"Blm Diisi"))),IF(K14="A/B/C/D",IF(L14="A",1,IF(L14="B",0.67,IF(L14="C",0.33,IF(L14="D",0,"Blm Diisi")))),IF(K14="A/B/C/D/E",IF(L14="A",1,IF(L14="B",0.75,IF(L14="C",0.5,IF(L14="D",0.25,IF(L14="E",0,"Blm Diisi")))))))))</f>
        <v>1</v>
      </c>
      <c r="N14" s="38"/>
      <c r="P14" s="37"/>
    </row>
    <row r="15" spans="1:16" customFormat="1" ht="72" x14ac:dyDescent="0.3">
      <c r="A15" s="35"/>
      <c r="B15" s="36"/>
      <c r="C15" s="36"/>
      <c r="D15" s="4" t="s">
        <v>185</v>
      </c>
      <c r="E15" s="2" t="s">
        <v>438</v>
      </c>
      <c r="F15" s="6"/>
      <c r="G15" s="7"/>
      <c r="H15" s="8"/>
      <c r="I15" s="2" t="s">
        <v>432</v>
      </c>
      <c r="J15" s="8"/>
      <c r="K15" s="6" t="s">
        <v>161</v>
      </c>
      <c r="L15" s="132" t="s">
        <v>436</v>
      </c>
      <c r="M15" s="6">
        <f>IF(K15="Ya/Tidak",IF(L15="Ya",1,IF(L15="Tidak",0,"Blm Diisi")),IF(K15="A/B/C",IF(L15="A",1,IF(L15="B",0.5,IF(L15="C",0,"Blm Diisi"))),IF(K15="A/B/C/D",IF(L15="A",1,IF(L15="B",0.67,IF(L15="C",0.33,IF(L15="D",0,"Blm Diisi")))),IF(K15="A/B/C/D/E",IF(L15="A",1,IF(L15="B",0.75,IF(L15="C",0.5,IF(L15="D",0.25,IF(L15="E",0,"Blm Diisi")))))))))</f>
        <v>1</v>
      </c>
      <c r="N15" s="38"/>
      <c r="P15" s="37"/>
    </row>
    <row r="16" spans="1:16" customFormat="1" x14ac:dyDescent="0.3">
      <c r="A16" s="29"/>
      <c r="B16" s="30"/>
      <c r="C16" s="30">
        <v>3</v>
      </c>
      <c r="D16" s="203" t="s">
        <v>15</v>
      </c>
      <c r="E16" s="203"/>
      <c r="F16" s="31"/>
      <c r="G16" s="31"/>
      <c r="H16" s="32">
        <v>1</v>
      </c>
      <c r="I16" s="32"/>
      <c r="J16" s="32">
        <v>1</v>
      </c>
      <c r="K16" s="33"/>
      <c r="L16" s="33"/>
      <c r="M16" s="33">
        <f>IF(COUNT(M17:M20)=COUNTA(M17:M20),AVERAGE(M17:M20)*J16,"ISI DULU")</f>
        <v>1</v>
      </c>
      <c r="N16" s="34">
        <f>M16/J16</f>
        <v>1</v>
      </c>
      <c r="P16" s="41"/>
    </row>
    <row r="17" spans="1:16" customFormat="1" ht="100.8" x14ac:dyDescent="0.3">
      <c r="A17" s="35"/>
      <c r="B17" s="36"/>
      <c r="C17" s="36"/>
      <c r="D17" s="4" t="s">
        <v>12</v>
      </c>
      <c r="E17" s="3" t="s">
        <v>179</v>
      </c>
      <c r="F17" s="7"/>
      <c r="G17" s="6" t="s">
        <v>177</v>
      </c>
      <c r="H17" s="8"/>
      <c r="I17" s="3" t="s">
        <v>180</v>
      </c>
      <c r="J17" s="38"/>
      <c r="K17" s="6" t="s">
        <v>162</v>
      </c>
      <c r="L17" s="37" t="s">
        <v>436</v>
      </c>
      <c r="M17" s="6">
        <f>IF(K17="Ya/Tidak",IF(L17="Ya",1,IF(L17="Tidak",0,"Blm Diisi")),IF(K17="A/B/C",IF(L17="A",1,IF(L17="B",0.5,IF(L17="C",0,"Blm Diisi"))),IF(K17="A/B/C/D",IF(L17="A",1,IF(L17="B",0.67,IF(L17="C",0.33,IF(L17="D",0,"Blm Diisi")))),IF(K17="A/B/C/D/E",IF(L17="A",1,IF(L17="B",0.75,IF(L17="C",0.5,IF(L17="D",0.25,IF(L17="E",0,"Blm Diisi")))))))))</f>
        <v>1</v>
      </c>
      <c r="N17" s="38"/>
      <c r="P17" s="37"/>
    </row>
    <row r="18" spans="1:16" customFormat="1" ht="43.2" x14ac:dyDescent="0.3">
      <c r="A18" s="35"/>
      <c r="B18" s="36"/>
      <c r="C18" s="36"/>
      <c r="D18" s="4" t="s">
        <v>16</v>
      </c>
      <c r="E18" s="3" t="s">
        <v>183</v>
      </c>
      <c r="F18" s="7"/>
      <c r="G18" s="6" t="s">
        <v>177</v>
      </c>
      <c r="H18" s="8"/>
      <c r="I18" s="3" t="s">
        <v>487</v>
      </c>
      <c r="J18" s="8"/>
      <c r="K18" s="6" t="s">
        <v>161</v>
      </c>
      <c r="L18" s="132" t="s">
        <v>436</v>
      </c>
      <c r="M18" s="6">
        <f>IF(K18="Ya/Tidak",IF(L18="Ya",1,IF(L18="Tidak",0,"Blm Diisi")),IF(K18="A/B/C",IF(L18="A",1,IF(L18="B",0.5,IF(L18="C",0,"Blm Diisi"))),IF(K18="A/B/C/D",IF(L18="A",1,IF(L18="B",0.67,IF(L18="C",0.33,IF(L18="D",0,"Blm Diisi")))),IF(K18="A/B/C/D/E",IF(L18="A",1,IF(L18="B",0.75,IF(L18="C",0.5,IF(L18="D",0.25,IF(L18="E",0,"Blm Diisi")))))))))</f>
        <v>1</v>
      </c>
      <c r="N18" s="38"/>
      <c r="P18" s="37"/>
    </row>
    <row r="19" spans="1:16" customFormat="1" ht="57.6" x14ac:dyDescent="0.3">
      <c r="A19" s="35"/>
      <c r="B19" s="36"/>
      <c r="C19" s="36"/>
      <c r="D19" s="4" t="s">
        <v>185</v>
      </c>
      <c r="E19" s="3" t="s">
        <v>186</v>
      </c>
      <c r="F19" s="6" t="s">
        <v>150</v>
      </c>
      <c r="G19" s="7"/>
      <c r="H19" s="8"/>
      <c r="I19" s="3" t="s">
        <v>187</v>
      </c>
      <c r="J19" s="8"/>
      <c r="K19" s="6" t="s">
        <v>161</v>
      </c>
      <c r="L19" s="132" t="s">
        <v>436</v>
      </c>
      <c r="M19" s="6">
        <f>IF(K19="Ya/Tidak",IF(L19="Ya",1,IF(L19="Tidak",0,"Blm Diisi")),IF(K19="A/B/C",IF(L19="A",1,IF(L19="B",0.5,IF(L19="C",0,"Blm Diisi"))),IF(K19="A/B/C/D",IF(L19="A",1,IF(L19="B",0.67,IF(L19="C",0.33,IF(L19="D",0,"Blm Diisi")))),IF(K19="A/B/C/D/E",IF(L19="A",1,IF(L19="B",0.75,IF(L19="C",0.5,IF(L19="D",0.25,IF(L19="E",0,"Blm Diisi")))))))))</f>
        <v>1</v>
      </c>
      <c r="N19" s="38"/>
      <c r="P19" s="37"/>
    </row>
    <row r="20" spans="1:16" customFormat="1" ht="86.4" x14ac:dyDescent="0.3">
      <c r="A20" s="35"/>
      <c r="B20" s="36"/>
      <c r="C20" s="36"/>
      <c r="D20" s="4" t="s">
        <v>211</v>
      </c>
      <c r="E20" s="2" t="s">
        <v>437</v>
      </c>
      <c r="F20" s="6"/>
      <c r="G20" s="7"/>
      <c r="H20" s="8"/>
      <c r="I20" s="3" t="s">
        <v>11</v>
      </c>
      <c r="J20" s="8"/>
      <c r="K20" s="6" t="s">
        <v>162</v>
      </c>
      <c r="L20" s="132" t="s">
        <v>436</v>
      </c>
      <c r="M20" s="6">
        <f>IF(K20="Ya/Tidak",IF(L20="Ya",1,IF(L20="Tidak",0,"Blm Diisi")),IF(K20="A/B/C",IF(L20="A",1,IF(L20="B",0.5,IF(L20="C",0,"Blm Diisi"))),IF(K20="A/B/C/D",IF(L20="A",1,IF(L20="B",0.67,IF(L20="C",0.33,IF(L20="D",0,"Blm Diisi")))),IF(K20="A/B/C/D/E",IF(L20="A",1,IF(L20="B",0.75,IF(L20="C",0.5,IF(L20="D",0.25,IF(L20="E",0,"Blm Diisi")))))))))</f>
        <v>1</v>
      </c>
      <c r="N20" s="38"/>
      <c r="P20" s="37"/>
    </row>
    <row r="21" spans="1:16" customFormat="1" x14ac:dyDescent="0.3">
      <c r="A21" s="29"/>
      <c r="B21" s="30"/>
      <c r="C21" s="30">
        <v>4</v>
      </c>
      <c r="D21" s="203" t="s">
        <v>17</v>
      </c>
      <c r="E21" s="203"/>
      <c r="F21" s="31"/>
      <c r="G21" s="31"/>
      <c r="H21" s="32">
        <v>0.5</v>
      </c>
      <c r="I21" s="32"/>
      <c r="J21" s="32">
        <v>0.5</v>
      </c>
      <c r="K21" s="33"/>
      <c r="L21" s="33"/>
      <c r="M21" s="33">
        <f>IF(COUNT(M22:M23)=COUNTA(M22:M23),AVERAGE(M22:M23)*J21,"ISI DULU")</f>
        <v>0.5</v>
      </c>
      <c r="N21" s="34">
        <f>M21/J21</f>
        <v>1</v>
      </c>
      <c r="P21" s="41"/>
    </row>
    <row r="22" spans="1:16" customFormat="1" ht="115.2" x14ac:dyDescent="0.3">
      <c r="A22" s="35"/>
      <c r="B22" s="36"/>
      <c r="C22" s="36"/>
      <c r="D22" s="4" t="s">
        <v>8</v>
      </c>
      <c r="E22" s="3" t="s">
        <v>455</v>
      </c>
      <c r="F22" s="6" t="s">
        <v>150</v>
      </c>
      <c r="G22" s="7"/>
      <c r="H22" s="8"/>
      <c r="I22" s="2" t="s">
        <v>434</v>
      </c>
      <c r="J22" s="8"/>
      <c r="K22" s="6" t="s">
        <v>162</v>
      </c>
      <c r="L22" s="132" t="s">
        <v>436</v>
      </c>
      <c r="M22" s="6">
        <f>IF(K22="Ya/Tidak",IF(L22="Ya",1,IF(L22="Tidak",0,"Blm Diisi")),IF(K22="A/B/C",IF(L22="A",1,IF(L22="B",0.5,IF(L22="C",0,"Blm Diisi"))),IF(K22="A/B/C/D",IF(L22="A",1,IF(L22="B",0.67,IF(L22="C",0.33,IF(L22="D",0,"Blm Diisi")))),IF(K22="A/B/C/D/E",IF(L22="A",1,IF(L22="B",0.75,IF(L22="C",0.5,IF(L22="D",0.25,IF(L22="E",0,"Blm Diisi")))))))))</f>
        <v>1</v>
      </c>
      <c r="N22" s="38"/>
      <c r="P22" s="37"/>
    </row>
    <row r="23" spans="1:16" customFormat="1" ht="115.2" x14ac:dyDescent="0.3">
      <c r="A23" s="35"/>
      <c r="B23" s="36"/>
      <c r="C23" s="36"/>
      <c r="D23" s="4" t="s">
        <v>10</v>
      </c>
      <c r="E23" s="3" t="s">
        <v>456</v>
      </c>
      <c r="F23" s="6" t="s">
        <v>150</v>
      </c>
      <c r="G23" s="7"/>
      <c r="H23" s="8"/>
      <c r="I23" s="2" t="s">
        <v>147</v>
      </c>
      <c r="J23" s="8"/>
      <c r="K23" s="6" t="s">
        <v>162</v>
      </c>
      <c r="L23" s="132" t="s">
        <v>436</v>
      </c>
      <c r="M23" s="6">
        <f>IF(K23="Ya/Tidak",IF(L23="Ya",1,IF(L23="Tidak",0,"Blm Diisi")),IF(K23="A/B/C",IF(L23="A",1,IF(L23="B",0.5,IF(L23="C",0,"Blm Diisi"))),IF(K23="A/B/C/D",IF(L23="A",1,IF(L23="B",0.67,IF(L23="C",0.33,IF(L23="D",0,"Blm Diisi")))),IF(K23="A/B/C/D/E",IF(L23="A",1,IF(L23="B",0.75,IF(L23="C",0.5,IF(L23="D",0.25,IF(L23="E",0,"Blm Diisi")))))))))</f>
        <v>1</v>
      </c>
      <c r="N23" s="38"/>
      <c r="P23" s="37"/>
    </row>
    <row r="24" spans="1:16" customFormat="1" x14ac:dyDescent="0.3">
      <c r="A24" s="44"/>
      <c r="B24" s="45" t="s">
        <v>19</v>
      </c>
      <c r="C24" s="46" t="s">
        <v>20</v>
      </c>
      <c r="D24" s="47"/>
      <c r="E24" s="48"/>
      <c r="F24" s="49"/>
      <c r="G24" s="49"/>
      <c r="H24" s="50">
        <v>1.25</v>
      </c>
      <c r="I24" s="50"/>
      <c r="J24" s="50"/>
      <c r="K24" s="51"/>
      <c r="L24" s="52"/>
      <c r="M24" s="51">
        <f>M25</f>
        <v>1.25</v>
      </c>
      <c r="N24" s="53">
        <f>M24/H24</f>
        <v>1</v>
      </c>
      <c r="P24" s="52"/>
    </row>
    <row r="25" spans="1:16" customFormat="1" x14ac:dyDescent="0.3">
      <c r="A25" s="29"/>
      <c r="B25" s="30"/>
      <c r="C25" s="30">
        <v>1</v>
      </c>
      <c r="D25" s="203" t="s">
        <v>21</v>
      </c>
      <c r="E25" s="203"/>
      <c r="F25" s="31"/>
      <c r="G25" s="31"/>
      <c r="H25" s="32">
        <v>1.25</v>
      </c>
      <c r="I25" s="32"/>
      <c r="J25" s="32">
        <v>1.25</v>
      </c>
      <c r="K25" s="33"/>
      <c r="L25" s="133"/>
      <c r="M25" s="33">
        <f>IF(COUNT(M26:M27)=COUNTA(M26:M27),AVERAGE(M26:M27)*J25,"ISI DULU")</f>
        <v>1.25</v>
      </c>
      <c r="N25" s="34">
        <f>M25/J25</f>
        <v>1</v>
      </c>
      <c r="P25" s="41"/>
    </row>
    <row r="26" spans="1:16" customFormat="1" ht="86.4" x14ac:dyDescent="0.3">
      <c r="A26" s="35"/>
      <c r="B26" s="36"/>
      <c r="C26" s="36"/>
      <c r="D26" s="4" t="s">
        <v>8</v>
      </c>
      <c r="E26" s="200" t="s">
        <v>457</v>
      </c>
      <c r="F26" s="6" t="s">
        <v>150</v>
      </c>
      <c r="G26" s="7"/>
      <c r="H26" s="8"/>
      <c r="I26" s="146" t="s">
        <v>439</v>
      </c>
      <c r="J26" s="8"/>
      <c r="K26" s="6" t="s">
        <v>161</v>
      </c>
      <c r="L26" s="132" t="s">
        <v>436</v>
      </c>
      <c r="M26" s="6">
        <f>IF(K26="Ya/Tidak",IF(L26="Ya",1,IF(L26="Tidak",0,"Blm Diisi")),IF(K26="A/B/C",IF(L26="A",1,IF(L26="B",0.5,IF(L26="C",0,"Blm Diisi"))),IF(K26="A/B/C/D",IF(L26="A",1,IF(L26="B",0.67,IF(L26="C",0.33,IF(L26="D",0,"Blm Diisi")))),IF(K26="A/B/C/D/E",IF(L26="A",1,IF(L26="B",0.75,IF(L26="C",0.5,IF(L26="D",0.25,IF(L26="E",0,"Blm Diisi")))))))))</f>
        <v>1</v>
      </c>
      <c r="N26" s="38"/>
      <c r="P26" s="37"/>
    </row>
    <row r="27" spans="1:16" customFormat="1" ht="86.4" x14ac:dyDescent="0.3">
      <c r="A27" s="35"/>
      <c r="B27" s="36"/>
      <c r="C27" s="36"/>
      <c r="D27" s="4" t="s">
        <v>9</v>
      </c>
      <c r="E27" s="3" t="s">
        <v>193</v>
      </c>
      <c r="F27" s="6" t="s">
        <v>150</v>
      </c>
      <c r="G27" s="7"/>
      <c r="H27" s="8"/>
      <c r="I27" s="3" t="s">
        <v>22</v>
      </c>
      <c r="J27" s="8"/>
      <c r="K27" s="6" t="s">
        <v>161</v>
      </c>
      <c r="L27" s="132" t="s">
        <v>436</v>
      </c>
      <c r="M27" s="6">
        <f>IF(K27="Ya/Tidak",IF(L27="Ya",1,IF(L27="Tidak",0,"Blm Diisi")),IF(K27="A/B/C",IF(L27="A",1,IF(L27="B",0.5,IF(L27="C",0,"Blm Diisi"))),IF(K27="A/B/C/D",IF(L27="A",1,IF(L27="B",0.67,IF(L27="C",0.33,IF(L27="D",0,"Blm Diisi")))),IF(K27="A/B/C/D/E",IF(L27="A",1,IF(L27="B",0.75,IF(L27="C",0.5,IF(L27="D",0.25,IF(L27="E",0,"Blm Diisi")))))))))</f>
        <v>1</v>
      </c>
      <c r="N27" s="38"/>
      <c r="P27" s="37"/>
    </row>
    <row r="28" spans="1:16" customFormat="1" x14ac:dyDescent="0.3">
      <c r="A28" s="29"/>
      <c r="B28" s="30"/>
      <c r="C28" s="30">
        <v>2</v>
      </c>
      <c r="D28" s="203" t="s">
        <v>194</v>
      </c>
      <c r="E28" s="203"/>
      <c r="F28" s="31"/>
      <c r="G28" s="31"/>
      <c r="H28" s="32">
        <v>2.5</v>
      </c>
      <c r="I28" s="32"/>
      <c r="J28" s="32"/>
      <c r="K28" s="33"/>
      <c r="L28" s="133"/>
      <c r="M28" s="33"/>
      <c r="N28" s="34"/>
      <c r="P28" s="41"/>
    </row>
    <row r="29" spans="1:16" customFormat="1" x14ac:dyDescent="0.3">
      <c r="A29" s="44"/>
      <c r="B29" s="45" t="s">
        <v>23</v>
      </c>
      <c r="C29" s="46" t="s">
        <v>24</v>
      </c>
      <c r="D29" s="47"/>
      <c r="E29" s="48"/>
      <c r="F29" s="49"/>
      <c r="G29" s="49"/>
      <c r="H29" s="50">
        <v>1.5</v>
      </c>
      <c r="I29" s="50"/>
      <c r="J29" s="50"/>
      <c r="K29" s="51"/>
      <c r="L29" s="52"/>
      <c r="M29" s="51">
        <f>M30</f>
        <v>1.5</v>
      </c>
      <c r="N29" s="53">
        <f>M29/H29</f>
        <v>1</v>
      </c>
      <c r="P29" s="52"/>
    </row>
    <row r="30" spans="1:16" customFormat="1" x14ac:dyDescent="0.3">
      <c r="A30" s="29"/>
      <c r="B30" s="30"/>
      <c r="C30" s="56" t="s">
        <v>25</v>
      </c>
      <c r="D30" s="56" t="s">
        <v>26</v>
      </c>
      <c r="E30" s="198"/>
      <c r="F30" s="31"/>
      <c r="G30" s="31"/>
      <c r="H30" s="32">
        <v>1.5</v>
      </c>
      <c r="I30" s="57"/>
      <c r="J30" s="32">
        <v>1.5</v>
      </c>
      <c r="K30" s="33"/>
      <c r="L30" s="133"/>
      <c r="M30" s="33">
        <f>IF(COUNT(M31:M32)=COUNTA(M31:M32),AVERAGE(M31:M32)*J30,"ISI DULU")</f>
        <v>1.5</v>
      </c>
      <c r="N30" s="34">
        <f>M30/J30</f>
        <v>1</v>
      </c>
      <c r="P30" s="41"/>
    </row>
    <row r="31" spans="1:16" customFormat="1" ht="86.4" x14ac:dyDescent="0.3">
      <c r="A31" s="35"/>
      <c r="B31" s="36"/>
      <c r="C31" s="58"/>
      <c r="D31" s="4" t="s">
        <v>16</v>
      </c>
      <c r="E31" s="3" t="s">
        <v>458</v>
      </c>
      <c r="F31" s="6" t="s">
        <v>150</v>
      </c>
      <c r="G31" s="7"/>
      <c r="H31" s="8"/>
      <c r="I31" s="3" t="s">
        <v>435</v>
      </c>
      <c r="J31" s="8"/>
      <c r="K31" s="6" t="s">
        <v>161</v>
      </c>
      <c r="L31" s="132" t="s">
        <v>436</v>
      </c>
      <c r="M31" s="6">
        <f>IF(K31="Ya/Tidak",IF(L31="Ya",1,IF(L31="Tidak",0,"Blm Diisi")),IF(K31="A/B/C",IF(L31="A",1,IF(L31="B",0.5,IF(L31="C",0,"Blm Diisi"))),IF(K31="A/B/C/D",IF(L31="A",1,IF(L31="B",0.67,IF(L31="C",0.33,IF(L31="D",0,"Blm Diisi")))),IF(K31="A/B/C/D/E",IF(L31="A",1,IF(L31="B",0.75,IF(L31="C",0.5,IF(L31="D",0.25,IF(L31="E",0,"Blm Diisi")))))))))</f>
        <v>1</v>
      </c>
      <c r="N31" s="38"/>
      <c r="P31" s="37"/>
    </row>
    <row r="32" spans="1:16" customFormat="1" ht="28.8" x14ac:dyDescent="0.3">
      <c r="A32" s="35"/>
      <c r="B32" s="36"/>
      <c r="C32" s="58"/>
      <c r="D32" s="4" t="s">
        <v>440</v>
      </c>
      <c r="E32" s="1" t="s">
        <v>27</v>
      </c>
      <c r="F32" s="6"/>
      <c r="G32" s="7"/>
      <c r="H32" s="8"/>
      <c r="I32" s="3" t="s">
        <v>14</v>
      </c>
      <c r="J32" s="8"/>
      <c r="K32" s="6" t="s">
        <v>14</v>
      </c>
      <c r="L32" s="132" t="s">
        <v>150</v>
      </c>
      <c r="M32" s="6">
        <f>IF(K32="Ya/Tidak",IF(L32="Ya",1,IF(L32="Tidak",0,"Blm Diisi")),IF(K32="A/B/C",IF(L32="A",1,IF(L32="B",0.5,IF(L32="C",0,"Blm Diisi"))),IF(K32="A/B/C/D",IF(L32="A",1,IF(L32="B",0.67,IF(L32="C",0.33,IF(L32="D",0,"Blm Diisi")))),IF(K32="A/B/C/D/E",IF(L32="A",1,IF(L32="B",0.75,IF(L32="C",0.5,IF(L32="D",0.25,IF(L32="E",0,"Blm Diisi")))))))))</f>
        <v>1</v>
      </c>
      <c r="N32" s="38"/>
      <c r="P32" s="37"/>
    </row>
    <row r="33" spans="1:16" customFormat="1" x14ac:dyDescent="0.3">
      <c r="A33" s="29"/>
      <c r="B33" s="30"/>
      <c r="C33" s="56" t="s">
        <v>28</v>
      </c>
      <c r="D33" s="56" t="s">
        <v>29</v>
      </c>
      <c r="E33" s="59"/>
      <c r="F33" s="31"/>
      <c r="G33" s="31"/>
      <c r="H33" s="32">
        <v>3</v>
      </c>
      <c r="I33" s="59"/>
      <c r="J33" s="32"/>
      <c r="K33" s="60"/>
      <c r="L33" s="133"/>
      <c r="M33" s="33"/>
      <c r="N33" s="34"/>
      <c r="P33" s="61"/>
    </row>
    <row r="34" spans="1:16" customFormat="1" x14ac:dyDescent="0.3">
      <c r="A34" s="44"/>
      <c r="B34" s="45" t="s">
        <v>31</v>
      </c>
      <c r="C34" s="46" t="s">
        <v>32</v>
      </c>
      <c r="D34" s="47"/>
      <c r="E34" s="48"/>
      <c r="F34" s="49"/>
      <c r="G34" s="49"/>
      <c r="H34" s="50">
        <v>2</v>
      </c>
      <c r="I34" s="50"/>
      <c r="J34" s="50"/>
      <c r="K34" s="51"/>
      <c r="L34" s="52"/>
      <c r="M34" s="51">
        <f>M35+M39+M42</f>
        <v>2</v>
      </c>
      <c r="N34" s="53">
        <f>M34/H34</f>
        <v>1</v>
      </c>
      <c r="P34" s="52"/>
    </row>
    <row r="35" spans="1:16" customFormat="1" x14ac:dyDescent="0.3">
      <c r="A35" s="29"/>
      <c r="B35" s="30"/>
      <c r="C35" s="30">
        <v>1</v>
      </c>
      <c r="D35" s="203" t="s">
        <v>33</v>
      </c>
      <c r="E35" s="203"/>
      <c r="F35" s="31"/>
      <c r="G35" s="31"/>
      <c r="H35" s="32">
        <v>0.625</v>
      </c>
      <c r="I35" s="32"/>
      <c r="J35" s="32">
        <v>0.625</v>
      </c>
      <c r="K35" s="33"/>
      <c r="L35" s="133"/>
      <c r="M35" s="33">
        <f>IF(COUNT(M36:M38)=COUNTA(M36:M38),AVERAGE(M36:M38)*J35,"ISI DULU")</f>
        <v>0.625</v>
      </c>
      <c r="N35" s="34">
        <f>M35/J35</f>
        <v>1</v>
      </c>
      <c r="P35" s="41"/>
    </row>
    <row r="36" spans="1:16" customFormat="1" ht="57.6" x14ac:dyDescent="0.3">
      <c r="A36" s="35"/>
      <c r="B36" s="36"/>
      <c r="C36" s="36"/>
      <c r="D36" s="4" t="s">
        <v>9</v>
      </c>
      <c r="E36" s="3" t="s">
        <v>36</v>
      </c>
      <c r="F36" s="6" t="s">
        <v>150</v>
      </c>
      <c r="G36" s="7"/>
      <c r="H36" s="8"/>
      <c r="I36" s="3" t="s">
        <v>37</v>
      </c>
      <c r="J36" s="8"/>
      <c r="K36" s="6" t="s">
        <v>162</v>
      </c>
      <c r="L36" s="132" t="s">
        <v>436</v>
      </c>
      <c r="M36" s="6">
        <f>IF(K36="Ya/Tidak",IF(L36="Ya",1,IF(L36="Tidak",0,"Blm Diisi")),IF(K36="A/B/C",IF(L36="A",1,IF(L36="B",0.5,IF(L36="C",0,"Blm Diisi"))),IF(K36="A/B/C/D",IF(L36="A",1,IF(L36="B",0.67,IF(L36="C",0.33,IF(L36="D",0,"Blm Diisi")))),IF(K36="A/B/C/D/E",IF(L36="A",1,IF(L36="B",0.75,IF(L36="C",0.5,IF(L36="D",0.25,IF(L36="E",0,"Blm Diisi")))))))))</f>
        <v>1</v>
      </c>
      <c r="N36" s="38"/>
      <c r="P36" s="37"/>
    </row>
    <row r="37" spans="1:16" customFormat="1" ht="57.6" x14ac:dyDescent="0.3">
      <c r="A37" s="35"/>
      <c r="B37" s="36"/>
      <c r="C37" s="36"/>
      <c r="D37" s="4" t="s">
        <v>10</v>
      </c>
      <c r="E37" s="3" t="s">
        <v>38</v>
      </c>
      <c r="F37" s="6" t="s">
        <v>150</v>
      </c>
      <c r="G37" s="7"/>
      <c r="H37" s="8"/>
      <c r="I37" s="3" t="s">
        <v>153</v>
      </c>
      <c r="J37" s="8"/>
      <c r="K37" s="6" t="s">
        <v>162</v>
      </c>
      <c r="L37" s="132" t="s">
        <v>436</v>
      </c>
      <c r="M37" s="6">
        <f>IF(K37="Ya/Tidak",IF(L37="Ya",1,IF(L37="Tidak",0,"Blm Diisi")),IF(K37="A/B/C",IF(L37="A",1,IF(L37="B",0.5,IF(L37="C",0,"Blm Diisi"))),IF(K37="A/B/C/D",IF(L37="A",1,IF(L37="B",0.67,IF(L37="C",0.33,IF(L37="D",0,"Blm Diisi")))),IF(K37="A/B/C/D/E",IF(L37="A",1,IF(L37="B",0.75,IF(L37="C",0.5,IF(L37="D",0.25,IF(L37="E",0,"Blm Diisi")))))))))</f>
        <v>1</v>
      </c>
      <c r="N37" s="38"/>
      <c r="P37" s="37"/>
    </row>
    <row r="38" spans="1:16" customFormat="1" ht="100.8" x14ac:dyDescent="0.3">
      <c r="A38" s="35"/>
      <c r="B38" s="36"/>
      <c r="C38" s="36"/>
      <c r="D38" s="4" t="s">
        <v>12</v>
      </c>
      <c r="E38" s="3" t="s">
        <v>40</v>
      </c>
      <c r="F38" s="6" t="s">
        <v>150</v>
      </c>
      <c r="G38" s="7"/>
      <c r="H38" s="8"/>
      <c r="I38" s="3" t="s">
        <v>41</v>
      </c>
      <c r="J38" s="8"/>
      <c r="K38" s="6" t="s">
        <v>162</v>
      </c>
      <c r="L38" s="132" t="s">
        <v>436</v>
      </c>
      <c r="M38" s="6">
        <f>IF(K38="Ya/Tidak",IF(L38="Ya",1,IF(L38="Tidak",0,"Blm Diisi")),IF(K38="A/B/C",IF(L38="A",1,IF(L38="B",0.5,IF(L38="C",0,"Blm Diisi"))),IF(K38="A/B/C/D",IF(L38="A",1,IF(L38="B",0.67,IF(L38="C",0.33,IF(L38="D",0,"Blm Diisi")))),IF(K38="A/B/C/D/E",IF(L38="A",1,IF(L38="B",0.75,IF(L38="C",0.5,IF(L38="D",0.25,IF(L38="E",0,"Blm Diisi")))))))))</f>
        <v>1</v>
      </c>
      <c r="N38" s="38"/>
      <c r="P38" s="37"/>
    </row>
    <row r="39" spans="1:16" customFormat="1" x14ac:dyDescent="0.3">
      <c r="A39" s="29"/>
      <c r="B39" s="30"/>
      <c r="C39" s="30">
        <v>2</v>
      </c>
      <c r="D39" s="203" t="s">
        <v>42</v>
      </c>
      <c r="E39" s="203"/>
      <c r="F39" s="31"/>
      <c r="G39" s="31"/>
      <c r="H39" s="32">
        <v>0.75</v>
      </c>
      <c r="I39" s="32"/>
      <c r="J39" s="32">
        <v>0.75</v>
      </c>
      <c r="K39" s="33"/>
      <c r="L39" s="133"/>
      <c r="M39" s="33">
        <f>IF(COUNT(M40:M41)=COUNTA(M40:M41),AVERAGE(M40:M41)*J39,"ISI DULU")</f>
        <v>0.75</v>
      </c>
      <c r="N39" s="34">
        <f>M39/J39</f>
        <v>1</v>
      </c>
      <c r="P39" s="41"/>
    </row>
    <row r="40" spans="1:16" customFormat="1" ht="57.6" x14ac:dyDescent="0.3">
      <c r="A40" s="35"/>
      <c r="B40" s="36"/>
      <c r="C40" s="36"/>
      <c r="D40" s="4" t="s">
        <v>10</v>
      </c>
      <c r="E40" s="3" t="s">
        <v>44</v>
      </c>
      <c r="F40" s="6" t="s">
        <v>150</v>
      </c>
      <c r="G40" s="7"/>
      <c r="H40" s="8"/>
      <c r="I40" s="3" t="s">
        <v>45</v>
      </c>
      <c r="J40" s="8"/>
      <c r="K40" s="6" t="s">
        <v>162</v>
      </c>
      <c r="L40" s="132" t="s">
        <v>436</v>
      </c>
      <c r="M40" s="6">
        <f>IF(K40="Ya/Tidak",IF(L40="Ya",1,IF(L40="Tidak",0,"Blm Diisi")),IF(K40="A/B/C",IF(L40="A",1,IF(L40="B",0.5,IF(L40="C",0,"Blm Diisi"))),IF(K40="A/B/C/D",IF(L40="A",1,IF(L40="B",0.67,IF(L40="C",0.33,IF(L40="D",0,"Blm Diisi")))),IF(K40="A/B/C/D/E",IF(L40="A",1,IF(L40="B",0.75,IF(L40="C",0.5,IF(L40="D",0.25,IF(L40="E",0,"Blm Diisi")))))))))</f>
        <v>1</v>
      </c>
      <c r="N40" s="38"/>
      <c r="P40" s="37"/>
    </row>
    <row r="41" spans="1:16" customFormat="1" ht="72" x14ac:dyDescent="0.3">
      <c r="A41" s="35"/>
      <c r="B41" s="36"/>
      <c r="C41" s="36"/>
      <c r="D41" s="4" t="s">
        <v>12</v>
      </c>
      <c r="E41" s="3" t="s">
        <v>221</v>
      </c>
      <c r="F41" s="6" t="s">
        <v>150</v>
      </c>
      <c r="G41" s="7"/>
      <c r="H41" s="8"/>
      <c r="I41" s="3" t="s">
        <v>45</v>
      </c>
      <c r="J41" s="6"/>
      <c r="K41" s="6" t="s">
        <v>162</v>
      </c>
      <c r="L41" s="37" t="s">
        <v>436</v>
      </c>
      <c r="M41" s="6">
        <f>IF(K41="Ya/Tidak",IF(L41="Ya",1,IF(L41="Tidak",0,"Blm Diisi")),IF(K41="A/B/C",IF(L41="A",1,IF(L41="B",0.5,IF(L41="C",0,"Blm Diisi"))),IF(K41="A/B/C/D",IF(L41="A",1,IF(L41="B",0.67,IF(L41="C",0.33,IF(L41="D",0,"Blm Diisi")))),IF(K41="A/B/C/D/E",IF(L41="A",1,IF(L41="B",0.75,IF(L41="C",0.5,IF(L41="D",0.25,IF(L41="E",0,"Blm Diisi")))))))))</f>
        <v>1</v>
      </c>
      <c r="N41" s="38"/>
      <c r="P41" s="37"/>
    </row>
    <row r="42" spans="1:16" customFormat="1" x14ac:dyDescent="0.3">
      <c r="A42" s="29"/>
      <c r="B42" s="30"/>
      <c r="C42" s="30">
        <v>3</v>
      </c>
      <c r="D42" s="203" t="s">
        <v>46</v>
      </c>
      <c r="E42" s="203"/>
      <c r="F42" s="31"/>
      <c r="G42" s="31"/>
      <c r="H42" s="32">
        <v>0.625</v>
      </c>
      <c r="I42" s="32"/>
      <c r="J42" s="32">
        <v>0.625</v>
      </c>
      <c r="K42" s="33"/>
      <c r="L42" s="133"/>
      <c r="M42" s="33">
        <f>IF(COUNT(M43:M44)=COUNTA(M43:M44),AVERAGE(M43:M44)*J42,"ISI DULU")</f>
        <v>0.625</v>
      </c>
      <c r="N42" s="34">
        <f>M42/J42</f>
        <v>1</v>
      </c>
      <c r="P42" s="41"/>
    </row>
    <row r="43" spans="1:16" customFormat="1" ht="57.6" x14ac:dyDescent="0.3">
      <c r="A43" s="35"/>
      <c r="B43" s="36"/>
      <c r="C43" s="36"/>
      <c r="D43" s="4" t="s">
        <v>9</v>
      </c>
      <c r="E43" s="3" t="s">
        <v>47</v>
      </c>
      <c r="F43" s="6" t="s">
        <v>150</v>
      </c>
      <c r="G43" s="7"/>
      <c r="H43" s="8"/>
      <c r="I43" s="55" t="s">
        <v>48</v>
      </c>
      <c r="J43" s="8"/>
      <c r="K43" s="6" t="s">
        <v>162</v>
      </c>
      <c r="L43" s="132" t="s">
        <v>436</v>
      </c>
      <c r="M43" s="6">
        <f>IF(K43="Ya/Tidak",IF(L43="Ya",1,IF(L43="Tidak",0,"Blm Diisi")),IF(K43="A/B/C",IF(L43="A",1,IF(L43="B",0.5,IF(L43="C",0,"Blm Diisi"))),IF(K43="A/B/C/D",IF(L43="A",1,IF(L43="B",0.67,IF(L43="C",0.33,IF(L43="D",0,"Blm Diisi")))),IF(K43="A/B/C/D/E",IF(L43="A",1,IF(L43="B",0.75,IF(L43="C",0.5,IF(L43="D",0.25,IF(L43="E",0,"Blm Diisi")))))))))</f>
        <v>1</v>
      </c>
      <c r="N43" s="38"/>
      <c r="P43" s="37"/>
    </row>
    <row r="44" spans="1:16" customFormat="1" ht="72" x14ac:dyDescent="0.3">
      <c r="A44" s="35"/>
      <c r="B44" s="36"/>
      <c r="C44" s="36"/>
      <c r="D44" s="4" t="s">
        <v>10</v>
      </c>
      <c r="E44" s="3" t="s">
        <v>49</v>
      </c>
      <c r="F44" s="6" t="s">
        <v>150</v>
      </c>
      <c r="G44" s="7"/>
      <c r="H44" s="8"/>
      <c r="I44" s="3" t="s">
        <v>50</v>
      </c>
      <c r="J44" s="8"/>
      <c r="K44" s="6" t="s">
        <v>161</v>
      </c>
      <c r="L44" s="132" t="s">
        <v>436</v>
      </c>
      <c r="M44" s="6">
        <f>IF(K44="Ya/Tidak",IF(L44="Ya",1,IF(L44="Tidak",0,"Blm Diisi")),IF(K44="A/B/C",IF(L44="A",1,IF(L44="B",0.5,IF(L44="C",0,"Blm Diisi"))),IF(K44="A/B/C/D",IF(L44="A",1,IF(L44="B",0.67,IF(L44="C",0.33,IF(L44="D",0,"Blm Diisi")))),IF(K44="A/B/C/D/E",IF(L44="A",1,IF(L44="B",0.75,IF(L44="C",0.5,IF(L44="D",0.25,IF(L44="E",0,"Blm Diisi")))))))))</f>
        <v>1</v>
      </c>
      <c r="N44" s="38"/>
      <c r="P44" s="37"/>
    </row>
    <row r="45" spans="1:16" customFormat="1" ht="15" customHeight="1" x14ac:dyDescent="0.3">
      <c r="A45" s="29"/>
      <c r="B45" s="30"/>
      <c r="C45" s="30">
        <v>4</v>
      </c>
      <c r="D45" s="203" t="s">
        <v>224</v>
      </c>
      <c r="E45" s="203"/>
      <c r="F45" s="60"/>
      <c r="G45" s="31"/>
      <c r="H45" s="32">
        <v>1</v>
      </c>
      <c r="I45" s="59"/>
      <c r="J45" s="32"/>
      <c r="K45" s="60"/>
      <c r="L45" s="63"/>
      <c r="M45" s="33"/>
      <c r="N45" s="34"/>
      <c r="P45" s="63"/>
    </row>
    <row r="46" spans="1:16" customFormat="1" x14ac:dyDescent="0.3">
      <c r="A46" s="44"/>
      <c r="B46" s="45" t="s">
        <v>51</v>
      </c>
      <c r="C46" s="46" t="s">
        <v>52</v>
      </c>
      <c r="D46" s="47"/>
      <c r="E46" s="48"/>
      <c r="F46" s="49"/>
      <c r="G46" s="49"/>
      <c r="H46" s="50">
        <v>3.5</v>
      </c>
      <c r="I46" s="50"/>
      <c r="J46" s="50"/>
      <c r="K46" s="51"/>
      <c r="L46" s="52"/>
      <c r="M46" s="51">
        <f>M47+M53+M57+M64+M67+M70</f>
        <v>3.5</v>
      </c>
      <c r="N46" s="53">
        <f>M46/H46</f>
        <v>1</v>
      </c>
      <c r="P46" s="52"/>
    </row>
    <row r="47" spans="1:16" customFormat="1" x14ac:dyDescent="0.3">
      <c r="A47" s="29"/>
      <c r="B47" s="30"/>
      <c r="C47" s="30">
        <v>1</v>
      </c>
      <c r="D47" s="203" t="s">
        <v>228</v>
      </c>
      <c r="E47" s="203"/>
      <c r="F47" s="31"/>
      <c r="G47" s="31"/>
      <c r="H47" s="32">
        <v>0.5</v>
      </c>
      <c r="I47" s="32"/>
      <c r="J47" s="32">
        <v>0.5</v>
      </c>
      <c r="K47" s="33"/>
      <c r="L47" s="133"/>
      <c r="M47" s="33">
        <f>IF(COUNT(M48:M51)=COUNTA(M48:M51),AVERAGE(M48:M51)*J47,"ISI DULU")</f>
        <v>0.5</v>
      </c>
      <c r="N47" s="34">
        <f>M47/J47</f>
        <v>1</v>
      </c>
      <c r="P47" s="41"/>
    </row>
    <row r="48" spans="1:16" customFormat="1" ht="57.6" x14ac:dyDescent="0.3">
      <c r="A48" s="35"/>
      <c r="B48" s="36"/>
      <c r="C48" s="36"/>
      <c r="D48" s="4" t="s">
        <v>8</v>
      </c>
      <c r="E48" s="3" t="s">
        <v>229</v>
      </c>
      <c r="F48" s="6" t="s">
        <v>150</v>
      </c>
      <c r="G48" s="7"/>
      <c r="H48" s="8"/>
      <c r="I48" s="3" t="s">
        <v>230</v>
      </c>
      <c r="J48" s="8"/>
      <c r="K48" s="6" t="s">
        <v>162</v>
      </c>
      <c r="L48" s="132" t="s">
        <v>436</v>
      </c>
      <c r="M48" s="6">
        <f>IF(K48="Ya/Tidak",IF(L48="Ya",1,IF(L48="Tidak",0,"Blm Diisi")),IF(K48="A/B/C",IF(L48="A",1,IF(L48="B",0.5,IF(L48="C",0,"Blm Diisi"))),IF(K48="A/B/C/D",IF(L48="A",1,IF(L48="B",0.67,IF(L48="C",0.33,IF(L48="D",0,"Blm Diisi")))),IF(K48="A/B/C/D/E",IF(L48="A",1,IF(L48="B",0.75,IF(L48="C",0.5,IF(L48="D",0.25,IF(L48="E",0,"Blm Diisi")))))))))</f>
        <v>1</v>
      </c>
      <c r="N48" s="38"/>
      <c r="P48" s="37"/>
    </row>
    <row r="49" spans="1:16" customFormat="1" ht="57.6" x14ac:dyDescent="0.3">
      <c r="A49" s="35"/>
      <c r="B49" s="36"/>
      <c r="C49" s="36"/>
      <c r="D49" s="4" t="s">
        <v>9</v>
      </c>
      <c r="E49" s="3" t="s">
        <v>231</v>
      </c>
      <c r="F49" s="6" t="s">
        <v>150</v>
      </c>
      <c r="G49" s="7"/>
      <c r="H49" s="8"/>
      <c r="I49" s="3" t="s">
        <v>232</v>
      </c>
      <c r="J49" s="8"/>
      <c r="K49" s="6" t="s">
        <v>162</v>
      </c>
      <c r="L49" s="132" t="s">
        <v>436</v>
      </c>
      <c r="M49" s="6">
        <f>IF(K49="Ya/Tidak",IF(L49="Ya",1,IF(L49="Tidak",0,"Blm Diisi")),IF(K49="A/B/C",IF(L49="A",1,IF(L49="B",0.5,IF(L49="C",0,"Blm Diisi"))),IF(K49="A/B/C/D",IF(L49="A",1,IF(L49="B",0.67,IF(L49="C",0.33,IF(L49="D",0,"Blm Diisi")))),IF(K49="A/B/C/D/E",IF(L49="A",1,IF(L49="B",0.75,IF(L49="C",0.5,IF(L49="D",0.25,IF(L49="E",0,"Blm Diisi")))))))))</f>
        <v>1</v>
      </c>
      <c r="N49" s="38"/>
      <c r="P49" s="37"/>
    </row>
    <row r="50" spans="1:16" customFormat="1" ht="72" x14ac:dyDescent="0.3">
      <c r="A50" s="35"/>
      <c r="B50" s="36"/>
      <c r="C50" s="36"/>
      <c r="D50" s="4" t="s">
        <v>13</v>
      </c>
      <c r="E50" s="3" t="s">
        <v>459</v>
      </c>
      <c r="F50" s="6"/>
      <c r="G50" s="7"/>
      <c r="H50" s="8"/>
      <c r="I50" s="3" t="s">
        <v>460</v>
      </c>
      <c r="J50" s="8"/>
      <c r="K50" s="6" t="s">
        <v>162</v>
      </c>
      <c r="L50" s="132" t="s">
        <v>436</v>
      </c>
      <c r="M50" s="6">
        <f>IF(K50="Ya/Tidak",IF(L50="Ya",1,IF(L50="Tidak",0,"Blm Diisi")),IF(K50="A/B/C",IF(L50="A",1,IF(L50="B",0.5,IF(L50="C",0,"Blm Diisi"))),IF(K50="A/B/C/D",IF(L50="A",1,IF(L50="B",0.67,IF(L50="C",0.33,IF(L50="D",0,"Blm Diisi")))),IF(K50="A/B/C/D/E",IF(L50="A",1,IF(L50="B",0.75,IF(L50="C",0.5,IF(L50="D",0.25,IF(L50="E",0,"Blm Diisi")))))))))</f>
        <v>1</v>
      </c>
      <c r="N50" s="38"/>
      <c r="P50" s="37"/>
    </row>
    <row r="51" spans="1:16" customFormat="1" ht="43.2" x14ac:dyDescent="0.3">
      <c r="A51" s="35"/>
      <c r="B51" s="36"/>
      <c r="C51" s="36"/>
      <c r="D51" s="4" t="s">
        <v>185</v>
      </c>
      <c r="E51" s="3" t="s">
        <v>443</v>
      </c>
      <c r="F51" s="6"/>
      <c r="G51" s="7"/>
      <c r="H51" s="8"/>
      <c r="I51" s="3" t="s">
        <v>53</v>
      </c>
      <c r="J51" s="8"/>
      <c r="K51" s="6" t="s">
        <v>161</v>
      </c>
      <c r="L51" s="132" t="s">
        <v>436</v>
      </c>
      <c r="M51" s="6">
        <f>IF(K51="Ya/Tidak",IF(L51="Ya",1,IF(L51="Tidak",0,"Blm Diisi")),IF(K51="A/B/C",IF(L51="A",1,IF(L51="B",0.5,IF(L51="C",0,"Blm Diisi"))),IF(K51="A/B/C/D",IF(L51="A",1,IF(L51="B",0.67,IF(L51="C",0.33,IF(L51="D",0,"Blm Diisi")))),IF(K51="A/B/C/D/E",IF(L51="A",1,IF(L51="B",0.75,IF(L51="C",0.5,IF(L51="D",0.25,IF(L51="E",0,"Blm Diisi")))))))))</f>
        <v>1</v>
      </c>
      <c r="N51" s="38"/>
      <c r="P51" s="37"/>
    </row>
    <row r="52" spans="1:16" customFormat="1" x14ac:dyDescent="0.3">
      <c r="A52" s="29"/>
      <c r="B52" s="30"/>
      <c r="C52" s="30">
        <v>2</v>
      </c>
      <c r="D52" s="203" t="s">
        <v>239</v>
      </c>
      <c r="E52" s="203"/>
      <c r="F52" s="31"/>
      <c r="G52" s="31"/>
      <c r="H52" s="32">
        <v>2</v>
      </c>
      <c r="I52" s="32"/>
      <c r="J52" s="32"/>
      <c r="K52" s="33"/>
      <c r="L52" s="133"/>
      <c r="M52" s="33"/>
      <c r="N52" s="34"/>
      <c r="P52" s="41"/>
    </row>
    <row r="53" spans="1:16" customFormat="1" x14ac:dyDescent="0.3">
      <c r="A53" s="29"/>
      <c r="B53" s="30"/>
      <c r="C53" s="30">
        <v>3</v>
      </c>
      <c r="D53" s="203" t="s">
        <v>250</v>
      </c>
      <c r="E53" s="203"/>
      <c r="F53" s="31"/>
      <c r="G53" s="31"/>
      <c r="H53" s="32">
        <v>0.5</v>
      </c>
      <c r="I53" s="32"/>
      <c r="J53" s="32">
        <v>0.5</v>
      </c>
      <c r="K53" s="33"/>
      <c r="L53" s="133"/>
      <c r="M53" s="33">
        <f>IF(COUNT(M54:M55)=COUNTA(M54:M55),AVERAGE(M54:M55)*J53,"ISI DULU")</f>
        <v>0.5</v>
      </c>
      <c r="N53" s="34">
        <f>M53/J53</f>
        <v>1</v>
      </c>
      <c r="P53" s="41"/>
    </row>
    <row r="54" spans="1:16" customFormat="1" ht="57.6" x14ac:dyDescent="0.3">
      <c r="A54" s="35"/>
      <c r="B54" s="36"/>
      <c r="C54" s="36"/>
      <c r="D54" s="4" t="s">
        <v>10</v>
      </c>
      <c r="E54" s="3" t="s">
        <v>54</v>
      </c>
      <c r="F54" s="6" t="s">
        <v>150</v>
      </c>
      <c r="G54" s="7"/>
      <c r="H54" s="8"/>
      <c r="I54" s="3" t="s">
        <v>255</v>
      </c>
      <c r="J54" s="8"/>
      <c r="K54" s="6" t="s">
        <v>162</v>
      </c>
      <c r="L54" s="37" t="s">
        <v>436</v>
      </c>
      <c r="M54" s="6">
        <f>IF(K54="Ya/Tidak",IF(L54="Ya",1,IF(L54="Tidak",0,"Blm Diisi")),IF(K54="A/B/C",IF(L54="A",1,IF(L54="B",0.5,IF(L54="C",0,"Blm Diisi"))),IF(K54="A/B/C/D",IF(L54="A",1,IF(L54="B",0.67,IF(L54="C",0.33,IF(L54="D",0,"Blm Diisi")))),IF(K54="A/B/C/D/E",IF(L54="A",1,IF(L54="B",0.75,IF(L54="C",0.5,IF(L54="D",0.25,IF(L54="E",0,"Blm Diisi")))))))))</f>
        <v>1</v>
      </c>
      <c r="N54" s="38"/>
      <c r="P54" s="37"/>
    </row>
    <row r="55" spans="1:16" customFormat="1" ht="100.8" x14ac:dyDescent="0.3">
      <c r="A55" s="35"/>
      <c r="B55" s="36"/>
      <c r="C55" s="36"/>
      <c r="D55" s="4" t="s">
        <v>13</v>
      </c>
      <c r="E55" s="3" t="s">
        <v>55</v>
      </c>
      <c r="F55" s="6" t="s">
        <v>150</v>
      </c>
      <c r="G55" s="7"/>
      <c r="H55" s="8"/>
      <c r="I55" s="3" t="s">
        <v>258</v>
      </c>
      <c r="J55" s="8"/>
      <c r="K55" s="6" t="s">
        <v>162</v>
      </c>
      <c r="L55" s="132" t="s">
        <v>436</v>
      </c>
      <c r="M55" s="6">
        <f>IF(K55="Ya/Tidak",IF(L55="Ya",1,IF(L55="Tidak",0,"Blm Diisi")),IF(K55="A/B/C",IF(L55="A",1,IF(L55="B",0.5,IF(L55="C",0,"Blm Diisi"))),IF(K55="A/B/C/D",IF(L55="A",1,IF(L55="B",0.67,IF(L55="C",0.33,IF(L55="D",0,"Blm Diisi")))),IF(K55="A/B/C/D/E",IF(L55="A",1,IF(L55="B",0.75,IF(L55="C",0.5,IF(L55="D",0.25,IF(L55="E",0,"Blm Diisi")))))))))</f>
        <v>1</v>
      </c>
      <c r="N55" s="38"/>
      <c r="P55" s="37"/>
    </row>
    <row r="56" spans="1:16" customFormat="1" x14ac:dyDescent="0.3">
      <c r="A56" s="29"/>
      <c r="B56" s="30"/>
      <c r="C56" s="30">
        <v>4</v>
      </c>
      <c r="D56" s="203" t="s">
        <v>260</v>
      </c>
      <c r="E56" s="203"/>
      <c r="F56" s="31"/>
      <c r="G56" s="31"/>
      <c r="H56" s="32">
        <v>6</v>
      </c>
      <c r="I56" s="32"/>
      <c r="J56" s="32"/>
      <c r="K56" s="33"/>
      <c r="L56" s="133"/>
      <c r="M56" s="33"/>
      <c r="N56" s="34"/>
      <c r="P56" s="41"/>
    </row>
    <row r="57" spans="1:16" customFormat="1" x14ac:dyDescent="0.3">
      <c r="A57" s="29"/>
      <c r="B57" s="30"/>
      <c r="C57" s="30">
        <v>5</v>
      </c>
      <c r="D57" s="203" t="s">
        <v>271</v>
      </c>
      <c r="E57" s="203"/>
      <c r="F57" s="31"/>
      <c r="G57" s="31"/>
      <c r="H57" s="32">
        <v>1</v>
      </c>
      <c r="I57" s="32" t="s">
        <v>57</v>
      </c>
      <c r="J57" s="32">
        <v>1</v>
      </c>
      <c r="K57" s="33"/>
      <c r="L57" s="133"/>
      <c r="M57" s="33">
        <f>IF(COUNT(M58:M63)=COUNTA(M58:M63),AVERAGE(M58:M63)*J57,"ISI DULU")</f>
        <v>1</v>
      </c>
      <c r="N57" s="34">
        <f>M57/J57</f>
        <v>1</v>
      </c>
      <c r="P57" s="41"/>
    </row>
    <row r="58" spans="1:16" customFormat="1" ht="57.6" x14ac:dyDescent="0.3">
      <c r="A58" s="35"/>
      <c r="B58" s="36"/>
      <c r="C58" s="36"/>
      <c r="D58" s="4" t="s">
        <v>8</v>
      </c>
      <c r="E58" s="3" t="s">
        <v>272</v>
      </c>
      <c r="F58" s="6" t="s">
        <v>150</v>
      </c>
      <c r="G58" s="7"/>
      <c r="H58" s="8"/>
      <c r="I58" s="3" t="s">
        <v>273</v>
      </c>
      <c r="J58" s="38"/>
      <c r="K58" s="6" t="s">
        <v>162</v>
      </c>
      <c r="L58" s="37" t="s">
        <v>436</v>
      </c>
      <c r="M58" s="6">
        <f t="shared" ref="M58:M63" si="0">IF(K58="Ya/Tidak",IF(L58="Ya",1,IF(L58="Tidak",0,"Blm Diisi")),IF(K58="A/B/C",IF(L58="A",1,IF(L58="B",0.5,IF(L58="C",0,"Blm Diisi"))),IF(K58="A/B/C/D",IF(L58="A",1,IF(L58="B",0.67,IF(L58="C",0.33,IF(L58="D",0,"Blm Diisi")))),IF(K58="A/B/C/D/E",IF(L58="A",1,IF(L58="B",0.75,IF(L58="C",0.5,IF(L58="D",0.25,IF(L58="E",0,"Blm Diisi")))))))))</f>
        <v>1</v>
      </c>
      <c r="N58" s="38"/>
      <c r="P58" s="37"/>
    </row>
    <row r="59" spans="1:16" customFormat="1" ht="115.2" x14ac:dyDescent="0.3">
      <c r="A59" s="35"/>
      <c r="B59" s="36"/>
      <c r="C59" s="36"/>
      <c r="D59" s="4" t="s">
        <v>9</v>
      </c>
      <c r="E59" s="3" t="s">
        <v>58</v>
      </c>
      <c r="F59" s="6" t="s">
        <v>150</v>
      </c>
      <c r="G59" s="7"/>
      <c r="H59" s="8"/>
      <c r="I59" s="3" t="s">
        <v>274</v>
      </c>
      <c r="J59" s="38"/>
      <c r="K59" s="6" t="s">
        <v>162</v>
      </c>
      <c r="L59" s="37" t="s">
        <v>436</v>
      </c>
      <c r="M59" s="6">
        <f t="shared" si="0"/>
        <v>1</v>
      </c>
      <c r="N59" s="38"/>
      <c r="P59" s="37"/>
    </row>
    <row r="60" spans="1:16" customFormat="1" ht="115.2" x14ac:dyDescent="0.3">
      <c r="A60" s="35"/>
      <c r="B60" s="36"/>
      <c r="C60" s="36"/>
      <c r="D60" s="4" t="s">
        <v>10</v>
      </c>
      <c r="E60" s="3" t="s">
        <v>59</v>
      </c>
      <c r="F60" s="6" t="s">
        <v>150</v>
      </c>
      <c r="G60" s="7"/>
      <c r="H60" s="8"/>
      <c r="I60" s="3" t="s">
        <v>275</v>
      </c>
      <c r="J60" s="38"/>
      <c r="K60" s="6" t="s">
        <v>162</v>
      </c>
      <c r="L60" s="37" t="s">
        <v>436</v>
      </c>
      <c r="M60" s="6">
        <f t="shared" si="0"/>
        <v>1</v>
      </c>
      <c r="N60" s="38"/>
      <c r="P60" s="37"/>
    </row>
    <row r="61" spans="1:16" customFormat="1" ht="72" x14ac:dyDescent="0.3">
      <c r="A61" s="35"/>
      <c r="B61" s="36"/>
      <c r="C61" s="36"/>
      <c r="D61" s="4" t="s">
        <v>12</v>
      </c>
      <c r="E61" s="3" t="s">
        <v>276</v>
      </c>
      <c r="F61" s="6" t="s">
        <v>150</v>
      </c>
      <c r="G61" s="7"/>
      <c r="H61" s="8"/>
      <c r="I61" s="3" t="s">
        <v>488</v>
      </c>
      <c r="J61" s="38"/>
      <c r="K61" s="6" t="s">
        <v>190</v>
      </c>
      <c r="L61" s="135" t="s">
        <v>436</v>
      </c>
      <c r="M61" s="6">
        <f t="shared" si="0"/>
        <v>1</v>
      </c>
      <c r="N61" s="38"/>
      <c r="P61" s="43"/>
    </row>
    <row r="62" spans="1:16" customFormat="1" ht="43.2" x14ac:dyDescent="0.3">
      <c r="A62" s="35"/>
      <c r="B62" s="36"/>
      <c r="C62" s="36"/>
      <c r="D62" s="4" t="s">
        <v>13</v>
      </c>
      <c r="E62" s="3" t="s">
        <v>278</v>
      </c>
      <c r="F62" s="6" t="s">
        <v>150</v>
      </c>
      <c r="G62" s="7"/>
      <c r="H62" s="8"/>
      <c r="I62" s="3" t="s">
        <v>279</v>
      </c>
      <c r="J62" s="38"/>
      <c r="K62" s="6" t="s">
        <v>161</v>
      </c>
      <c r="L62" s="37" t="s">
        <v>436</v>
      </c>
      <c r="M62" s="6">
        <f t="shared" si="0"/>
        <v>1</v>
      </c>
      <c r="N62" s="38"/>
      <c r="P62" s="37"/>
    </row>
    <row r="63" spans="1:16" customFormat="1" ht="115.2" x14ac:dyDescent="0.3">
      <c r="A63" s="35"/>
      <c r="B63" s="36"/>
      <c r="C63" s="36"/>
      <c r="D63" s="4" t="s">
        <v>16</v>
      </c>
      <c r="E63" s="3" t="s">
        <v>461</v>
      </c>
      <c r="F63" s="6" t="s">
        <v>150</v>
      </c>
      <c r="G63" s="7"/>
      <c r="H63" s="8"/>
      <c r="I63" s="158" t="s">
        <v>464</v>
      </c>
      <c r="J63" s="7"/>
      <c r="K63" s="6" t="s">
        <v>162</v>
      </c>
      <c r="L63" s="37" t="s">
        <v>436</v>
      </c>
      <c r="M63" s="6">
        <f t="shared" si="0"/>
        <v>1</v>
      </c>
      <c r="N63" s="38"/>
      <c r="P63" s="37"/>
    </row>
    <row r="64" spans="1:16" customFormat="1" x14ac:dyDescent="0.3">
      <c r="A64" s="29"/>
      <c r="B64" s="30"/>
      <c r="C64" s="30">
        <v>6</v>
      </c>
      <c r="D64" s="203" t="s">
        <v>283</v>
      </c>
      <c r="E64" s="203"/>
      <c r="F64" s="31"/>
      <c r="G64" s="31"/>
      <c r="H64" s="32">
        <v>0.5</v>
      </c>
      <c r="I64" s="32"/>
      <c r="J64" s="32">
        <v>0.5</v>
      </c>
      <c r="K64" s="33"/>
      <c r="L64" s="68"/>
      <c r="M64" s="33">
        <f>IF(COUNT(M65:M66)=COUNTA(M65:M66),AVERAGE(M65:M66)*J64,"ISI DULU")</f>
        <v>0.5</v>
      </c>
      <c r="N64" s="34">
        <f>M64/J64</f>
        <v>1</v>
      </c>
      <c r="P64" s="68"/>
    </row>
    <row r="65" spans="1:16" customFormat="1" ht="115.2" x14ac:dyDescent="0.3">
      <c r="A65" s="35"/>
      <c r="B65" s="36"/>
      <c r="C65" s="36"/>
      <c r="D65" s="4" t="s">
        <v>9</v>
      </c>
      <c r="E65" s="3" t="s">
        <v>60</v>
      </c>
      <c r="F65" s="6" t="s">
        <v>150</v>
      </c>
      <c r="G65" s="7"/>
      <c r="H65" s="8"/>
      <c r="I65" s="3" t="s">
        <v>286</v>
      </c>
      <c r="J65" s="7"/>
      <c r="K65" s="6" t="s">
        <v>162</v>
      </c>
      <c r="L65" s="37" t="s">
        <v>436</v>
      </c>
      <c r="M65" s="6">
        <f>IF(K65="Ya/Tidak",IF(L65="Ya",1,IF(L65="Tidak",0,"Blm Diisi")),IF(K65="A/B/C",IF(L65="A",1,IF(L65="B",0.5,IF(L65="C",0,"Blm Diisi"))),IF(K65="A/B/C/D",IF(L65="A",1,IF(L65="B",0.67,IF(L65="C",0.33,IF(L65="D",0,"Blm Diisi")))),IF(K65="A/B/C/D/E",IF(L65="A",1,IF(L65="B",0.75,IF(L65="C",0.5,IF(L65="D",0.25,IF(L65="E",0,"Blm Diisi")))))))))</f>
        <v>1</v>
      </c>
      <c r="N65" s="38"/>
      <c r="P65" s="37"/>
    </row>
    <row r="66" spans="1:16" customFormat="1" ht="86.4" customHeight="1" x14ac:dyDescent="0.3">
      <c r="A66" s="35"/>
      <c r="B66" s="36"/>
      <c r="C66" s="36"/>
      <c r="D66" s="4" t="s">
        <v>10</v>
      </c>
      <c r="E66" s="3" t="s">
        <v>61</v>
      </c>
      <c r="F66" s="6" t="s">
        <v>150</v>
      </c>
      <c r="G66" s="7"/>
      <c r="H66" s="8"/>
      <c r="I66" s="3" t="s">
        <v>287</v>
      </c>
      <c r="J66" s="7"/>
      <c r="K66" s="6" t="s">
        <v>161</v>
      </c>
      <c r="L66" s="37" t="s">
        <v>436</v>
      </c>
      <c r="M66" s="6">
        <f>IF(K66="Ya/Tidak",IF(L66="Ya",1,IF(L66="Tidak",0,"Blm Diisi")),IF(K66="A/B/C",IF(L66="A",1,IF(L66="B",0.5,IF(L66="C",0,"Blm Diisi"))),IF(K66="A/B/C/D",IF(L66="A",1,IF(L66="B",0.67,IF(L66="C",0.33,IF(L66="D",0,"Blm Diisi")))),IF(K66="A/B/C/D/E",IF(L66="A",1,IF(L66="B",0.75,IF(L66="C",0.5,IF(L66="D",0.25,IF(L66="E",0,"Blm Diisi")))))))))</f>
        <v>1</v>
      </c>
      <c r="N66" s="38"/>
      <c r="P66" s="37"/>
    </row>
    <row r="67" spans="1:16" customFormat="1" x14ac:dyDescent="0.3">
      <c r="A67" s="29"/>
      <c r="B67" s="30"/>
      <c r="C67" s="30">
        <v>7</v>
      </c>
      <c r="D67" s="203" t="s">
        <v>289</v>
      </c>
      <c r="E67" s="203"/>
      <c r="F67" s="31"/>
      <c r="G67" s="31"/>
      <c r="H67" s="32">
        <v>0.5</v>
      </c>
      <c r="I67" s="32"/>
      <c r="J67" s="32">
        <v>0.5</v>
      </c>
      <c r="K67" s="33"/>
      <c r="L67" s="134"/>
      <c r="M67" s="33">
        <f>IF(COUNT(M68:M69)=COUNTA(M68:M69),AVERAGE(M68:M69)*J67,"ISI DULU")</f>
        <v>0.5</v>
      </c>
      <c r="N67" s="34">
        <f>M67/J67</f>
        <v>1</v>
      </c>
      <c r="P67" s="68"/>
    </row>
    <row r="68" spans="1:16" customFormat="1" ht="87.6" customHeight="1" x14ac:dyDescent="0.3">
      <c r="A68" s="35"/>
      <c r="B68" s="36"/>
      <c r="C68" s="36"/>
      <c r="D68" s="4" t="s">
        <v>12</v>
      </c>
      <c r="E68" s="3" t="s">
        <v>62</v>
      </c>
      <c r="F68" s="6"/>
      <c r="G68" s="7"/>
      <c r="H68" s="8"/>
      <c r="I68" s="3" t="s">
        <v>63</v>
      </c>
      <c r="J68" s="8"/>
      <c r="K68" s="6" t="s">
        <v>162</v>
      </c>
      <c r="L68" s="132" t="s">
        <v>436</v>
      </c>
      <c r="M68" s="6">
        <f>IF(K68="Ya/Tidak",IF(L68="Ya",1,IF(L68="Tidak",0,"Blm Diisi")),IF(K68="A/B/C",IF(L68="A",1,IF(L68="B",0.5,IF(L68="C",0,"Blm Diisi"))),IF(K68="A/B/C/D",IF(L68="A",1,IF(L68="B",0.67,IF(L68="C",0.33,IF(L68="D",0,"Blm Diisi")))),IF(K68="A/B/C/D/E",IF(L68="A",1,IF(L68="B",0.75,IF(L68="C",0.5,IF(L68="D",0.25,IF(L68="E",0,"Blm Diisi")))))))))</f>
        <v>1</v>
      </c>
      <c r="N68" s="38"/>
      <c r="P68" s="37"/>
    </row>
    <row r="69" spans="1:16" customFormat="1" ht="100.8" x14ac:dyDescent="0.3">
      <c r="A69" s="35"/>
      <c r="B69" s="36"/>
      <c r="C69" s="36"/>
      <c r="D69" s="4" t="s">
        <v>13</v>
      </c>
      <c r="E69" s="3" t="s">
        <v>64</v>
      </c>
      <c r="F69" s="69"/>
      <c r="G69" s="6"/>
      <c r="H69" s="8"/>
      <c r="I69" s="3" t="s">
        <v>65</v>
      </c>
      <c r="J69" s="8"/>
      <c r="K69" s="6" t="s">
        <v>190</v>
      </c>
      <c r="L69" s="135" t="s">
        <v>436</v>
      </c>
      <c r="M69" s="6">
        <f>IF(K69="Ya/Tidak",IF(L69="Ya",1,IF(L69="Tidak",0,"Blm Diisi")),IF(K69="A/B/C",IF(L69="A",1,IF(L69="B",0.5,IF(L69="C",0,"Blm Diisi"))),IF(K69="A/B/C/D",IF(L69="A",1,IF(L69="B",0.67,IF(L69="C",0.33,IF(L69="D",0,"Blm Diisi")))),IF(K69="A/B/C/D/E",IF(L69="A",1,IF(L69="B",0.75,IF(L69="C",0.5,IF(L69="D",0.25,IF(L69="E",0,"Blm Diisi")))))))))</f>
        <v>1</v>
      </c>
      <c r="N69" s="38"/>
      <c r="P69" s="37"/>
    </row>
    <row r="70" spans="1:16" customFormat="1" x14ac:dyDescent="0.3">
      <c r="A70" s="29"/>
      <c r="B70" s="30"/>
      <c r="C70" s="30" t="s">
        <v>296</v>
      </c>
      <c r="D70" s="203" t="s">
        <v>297</v>
      </c>
      <c r="E70" s="203"/>
      <c r="F70" s="31"/>
      <c r="G70" s="31"/>
      <c r="H70" s="32">
        <v>0.5</v>
      </c>
      <c r="I70" s="32"/>
      <c r="J70" s="32">
        <v>0.5</v>
      </c>
      <c r="K70" s="33"/>
      <c r="L70" s="134"/>
      <c r="M70" s="33">
        <f>IF(COUNT(M71:M71)=COUNTA(M71:M71),AVERAGE(M71:M71)*J70,"ISI DULU")</f>
        <v>0.5</v>
      </c>
      <c r="N70" s="34">
        <f>M70/J70</f>
        <v>1</v>
      </c>
      <c r="P70" s="41"/>
    </row>
    <row r="71" spans="1:16" customFormat="1" ht="28.8" x14ac:dyDescent="0.3">
      <c r="A71" s="35"/>
      <c r="B71" s="36"/>
      <c r="C71" s="36"/>
      <c r="D71" s="4" t="s">
        <v>9</v>
      </c>
      <c r="E71" s="3" t="s">
        <v>300</v>
      </c>
      <c r="F71" s="6" t="s">
        <v>150</v>
      </c>
      <c r="G71" s="7"/>
      <c r="H71" s="8"/>
      <c r="I71" s="3" t="s">
        <v>301</v>
      </c>
      <c r="J71" s="38"/>
      <c r="K71" s="6" t="s">
        <v>14</v>
      </c>
      <c r="L71" s="37" t="s">
        <v>150</v>
      </c>
      <c r="M71" s="6">
        <f>IF(K71="Ya/Tidak",IF(L71="Ya",1,IF(L71="Tidak",0,"Blm Diisi")),IF(K71="A/B/C",IF(L71="A",1,IF(L71="B",0.5,IF(L71="C",0,"Blm Diisi"))),IF(K71="A/B/C/D",IF(L71="A",1,IF(L71="B",0.67,IF(L71="C",0.33,IF(L71="D",0,"Blm Diisi")))),IF(K71="A/B/C/D/E",IF(L71="A",1,IF(L71="B",0.75,IF(L71="C",0.5,IF(L71="D",0.25,IF(L71="E",0,"Blm Diisi")))))))))</f>
        <v>1</v>
      </c>
      <c r="N71" s="38"/>
      <c r="P71" s="37"/>
    </row>
    <row r="72" spans="1:16" customFormat="1" x14ac:dyDescent="0.3">
      <c r="A72" s="44"/>
      <c r="B72" s="45" t="s">
        <v>67</v>
      </c>
      <c r="C72" s="46" t="s">
        <v>68</v>
      </c>
      <c r="D72" s="47"/>
      <c r="E72" s="48"/>
      <c r="F72" s="49"/>
      <c r="G72" s="49"/>
      <c r="H72" s="50">
        <v>3</v>
      </c>
      <c r="I72" s="50"/>
      <c r="J72" s="50"/>
      <c r="K72" s="51"/>
      <c r="L72" s="52"/>
      <c r="M72" s="51">
        <f>M73+M80</f>
        <v>3</v>
      </c>
      <c r="N72" s="53">
        <f>M72/H72</f>
        <v>1</v>
      </c>
      <c r="P72" s="52"/>
    </row>
    <row r="73" spans="1:16" customFormat="1" x14ac:dyDescent="0.3">
      <c r="A73" s="29"/>
      <c r="B73" s="30"/>
      <c r="C73" s="30">
        <v>1</v>
      </c>
      <c r="D73" s="203" t="s">
        <v>69</v>
      </c>
      <c r="E73" s="203"/>
      <c r="F73" s="31"/>
      <c r="G73" s="31"/>
      <c r="H73" s="32">
        <v>1</v>
      </c>
      <c r="I73" s="32"/>
      <c r="J73" s="32">
        <v>1</v>
      </c>
      <c r="K73" s="33"/>
      <c r="L73" s="133"/>
      <c r="M73" s="33">
        <f>IF(COUNT(M74:M79)=COUNTA(M74:M79),AVERAGE(M74:M79)*J73,"ISI DULU")</f>
        <v>1</v>
      </c>
      <c r="N73" s="34">
        <f>M73/J73</f>
        <v>1</v>
      </c>
      <c r="P73" s="41"/>
    </row>
    <row r="74" spans="1:16" customFormat="1" ht="57.6" x14ac:dyDescent="0.3">
      <c r="A74" s="35"/>
      <c r="B74" s="36"/>
      <c r="C74" s="36"/>
      <c r="D74" s="4" t="s">
        <v>8</v>
      </c>
      <c r="E74" s="3" t="s">
        <v>305</v>
      </c>
      <c r="F74" s="6" t="s">
        <v>150</v>
      </c>
      <c r="G74" s="7"/>
      <c r="H74" s="8"/>
      <c r="I74" s="3" t="s">
        <v>306</v>
      </c>
      <c r="J74" s="8"/>
      <c r="K74" s="6" t="s">
        <v>162</v>
      </c>
      <c r="L74" s="37" t="s">
        <v>436</v>
      </c>
      <c r="M74" s="6">
        <f t="shared" ref="M74:M79" si="1">IF(K74="Ya/Tidak",IF(L74="Ya",1,IF(L74="Tidak",0,"Blm Diisi")),IF(K74="A/B/C",IF(L74="A",1,IF(L74="B",0.5,IF(L74="C",0,"Blm Diisi"))),IF(K74="A/B/C/D",IF(L74="A",1,IF(L74="B",0.67,IF(L74="C",0.33,IF(L74="D",0,"Blm Diisi")))),IF(K74="A/B/C/D/E",IF(L74="A",1,IF(L74="B",0.75,IF(L74="C",0.5,IF(L74="D",0.25,IF(L74="E",0,"Blm Diisi")))))))))</f>
        <v>1</v>
      </c>
      <c r="N74" s="38"/>
      <c r="P74" s="37"/>
    </row>
    <row r="75" spans="1:16" customFormat="1" ht="57.6" x14ac:dyDescent="0.3">
      <c r="A75" s="35"/>
      <c r="B75" s="36"/>
      <c r="C75" s="36"/>
      <c r="D75" s="4" t="s">
        <v>9</v>
      </c>
      <c r="E75" s="3" t="s">
        <v>307</v>
      </c>
      <c r="F75" s="6" t="s">
        <v>150</v>
      </c>
      <c r="G75" s="7"/>
      <c r="H75" s="8"/>
      <c r="I75" s="3" t="s">
        <v>308</v>
      </c>
      <c r="J75" s="8"/>
      <c r="K75" s="6" t="s">
        <v>162</v>
      </c>
      <c r="L75" s="37" t="s">
        <v>436</v>
      </c>
      <c r="M75" s="6">
        <f t="shared" si="1"/>
        <v>1</v>
      </c>
      <c r="N75" s="38"/>
      <c r="P75" s="37"/>
    </row>
    <row r="76" spans="1:16" customFormat="1" ht="57.6" x14ac:dyDescent="0.3">
      <c r="A76" s="35"/>
      <c r="B76" s="36"/>
      <c r="C76" s="36"/>
      <c r="D76" s="4" t="s">
        <v>10</v>
      </c>
      <c r="E76" s="3" t="s">
        <v>309</v>
      </c>
      <c r="F76" s="6" t="s">
        <v>150</v>
      </c>
      <c r="G76" s="7"/>
      <c r="H76" s="8"/>
      <c r="I76" s="3" t="s">
        <v>310</v>
      </c>
      <c r="J76" s="8"/>
      <c r="K76" s="6" t="s">
        <v>162</v>
      </c>
      <c r="L76" s="37" t="s">
        <v>436</v>
      </c>
      <c r="M76" s="6">
        <f t="shared" si="1"/>
        <v>1</v>
      </c>
      <c r="N76" s="38"/>
      <c r="P76" s="37"/>
    </row>
    <row r="77" spans="1:16" customFormat="1" ht="72" x14ac:dyDescent="0.3">
      <c r="A77" s="35"/>
      <c r="B77" s="36"/>
      <c r="C77" s="36"/>
      <c r="D77" s="4" t="s">
        <v>12</v>
      </c>
      <c r="E77" s="3" t="s">
        <v>70</v>
      </c>
      <c r="F77" s="6"/>
      <c r="G77" s="7"/>
      <c r="H77" s="8"/>
      <c r="I77" s="3" t="s">
        <v>71</v>
      </c>
      <c r="J77" s="8"/>
      <c r="K77" s="6" t="s">
        <v>162</v>
      </c>
      <c r="L77" s="132" t="s">
        <v>436</v>
      </c>
      <c r="M77" s="6">
        <f t="shared" si="1"/>
        <v>1</v>
      </c>
      <c r="N77" s="38"/>
      <c r="P77" s="37"/>
    </row>
    <row r="78" spans="1:16" customFormat="1" ht="72" x14ac:dyDescent="0.3">
      <c r="A78" s="35"/>
      <c r="B78" s="36"/>
      <c r="C78" s="36"/>
      <c r="D78" s="4" t="s">
        <v>13</v>
      </c>
      <c r="E78" s="3" t="s">
        <v>72</v>
      </c>
      <c r="F78" s="6"/>
      <c r="G78" s="7"/>
      <c r="H78" s="8"/>
      <c r="I78" s="3" t="s">
        <v>73</v>
      </c>
      <c r="J78" s="8"/>
      <c r="K78" s="6" t="s">
        <v>162</v>
      </c>
      <c r="L78" s="132" t="s">
        <v>436</v>
      </c>
      <c r="M78" s="6">
        <f t="shared" si="1"/>
        <v>1</v>
      </c>
      <c r="N78" s="38"/>
      <c r="P78" s="37"/>
    </row>
    <row r="79" spans="1:16" customFormat="1" ht="57.6" x14ac:dyDescent="0.3">
      <c r="A79" s="35"/>
      <c r="B79" s="36"/>
      <c r="C79" s="36"/>
      <c r="D79" s="4" t="s">
        <v>16</v>
      </c>
      <c r="E79" s="3" t="s">
        <v>74</v>
      </c>
      <c r="F79" s="6"/>
      <c r="G79" s="7"/>
      <c r="H79" s="8"/>
      <c r="I79" s="2" t="s">
        <v>154</v>
      </c>
      <c r="J79" s="8"/>
      <c r="K79" s="6" t="s">
        <v>162</v>
      </c>
      <c r="L79" s="132" t="s">
        <v>436</v>
      </c>
      <c r="M79" s="6">
        <f t="shared" si="1"/>
        <v>1</v>
      </c>
      <c r="N79" s="38"/>
      <c r="P79" s="37"/>
    </row>
    <row r="80" spans="1:16" customFormat="1" x14ac:dyDescent="0.3">
      <c r="A80" s="29"/>
      <c r="B80" s="30"/>
      <c r="C80" s="30">
        <v>2</v>
      </c>
      <c r="D80" s="203" t="s">
        <v>75</v>
      </c>
      <c r="E80" s="203"/>
      <c r="F80" s="31"/>
      <c r="G80" s="31"/>
      <c r="H80" s="32">
        <v>2</v>
      </c>
      <c r="I80" s="32"/>
      <c r="J80" s="32">
        <v>2</v>
      </c>
      <c r="K80" s="33"/>
      <c r="L80" s="133"/>
      <c r="M80" s="33">
        <f>IF(COUNT(M81:M83)=COUNTA(M81:M83),AVERAGE(M81:M83)*J80,"ISI DULU")</f>
        <v>2</v>
      </c>
      <c r="N80" s="34">
        <f>M80/J80</f>
        <v>1</v>
      </c>
      <c r="P80" s="41"/>
    </row>
    <row r="81" spans="1:16" customFormat="1" ht="115.2" x14ac:dyDescent="0.3">
      <c r="A81" s="35"/>
      <c r="B81" s="36"/>
      <c r="C81" s="36"/>
      <c r="D81" s="4" t="s">
        <v>8</v>
      </c>
      <c r="E81" s="3" t="s">
        <v>311</v>
      </c>
      <c r="F81" s="6" t="s">
        <v>150</v>
      </c>
      <c r="G81" s="7"/>
      <c r="H81" s="8"/>
      <c r="I81" s="3" t="s">
        <v>312</v>
      </c>
      <c r="J81" s="38"/>
      <c r="K81" s="6" t="s">
        <v>162</v>
      </c>
      <c r="L81" s="37" t="s">
        <v>436</v>
      </c>
      <c r="M81" s="6">
        <f>IF(K81="Ya/Tidak",IF(L81="Ya",1,IF(L81="Tidak",0,"Blm Diisi")),IF(K81="A/B/C",IF(L81="A",1,IF(L81="B",0.5,IF(L81="C",0,"Blm Diisi"))),IF(K81="A/B/C/D",IF(L81="A",1,IF(L81="B",0.67,IF(L81="C",0.33,IF(L81="D",0,"Blm Diisi")))),IF(K81="A/B/C/D/E",IF(L81="A",1,IF(L81="B",0.75,IF(L81="C",0.5,IF(L81="D",0.25,IF(L81="E",0,"Blm Diisi")))))))))</f>
        <v>1</v>
      </c>
      <c r="N81" s="38"/>
      <c r="P81" s="37"/>
    </row>
    <row r="82" spans="1:16" customFormat="1" ht="86.4" x14ac:dyDescent="0.3">
      <c r="A82" s="35"/>
      <c r="B82" s="36"/>
      <c r="C82" s="36"/>
      <c r="D82" s="4" t="s">
        <v>13</v>
      </c>
      <c r="E82" s="3" t="s">
        <v>319</v>
      </c>
      <c r="F82" s="6" t="s">
        <v>150</v>
      </c>
      <c r="G82" s="7"/>
      <c r="H82" s="8"/>
      <c r="I82" s="3" t="s">
        <v>320</v>
      </c>
      <c r="J82" s="38"/>
      <c r="K82" s="6" t="s">
        <v>190</v>
      </c>
      <c r="L82" s="135" t="s">
        <v>436</v>
      </c>
      <c r="M82" s="6">
        <f>IF(K82="Ya/Tidak",IF(L82="Ya",1,IF(L82="Tidak",0,"Blm Diisi")),IF(K82="A/B/C",IF(L82="A",1,IF(L82="B",0.5,IF(L82="C",0,"Blm Diisi"))),IF(K82="A/B/C/D",IF(L82="A",1,IF(L82="B",0.67,IF(L82="C",0.33,IF(L82="D",0,"Blm Diisi")))),IF(K82="A/B/C/D/E",IF(L82="A",1,IF(L82="B",0.75,IF(L82="C",0.5,IF(L82="D",0.25,IF(L82="E",0,"Blm Diisi")))))))))</f>
        <v>1</v>
      </c>
      <c r="N82" s="38"/>
      <c r="P82" s="43"/>
    </row>
    <row r="83" spans="1:16" customFormat="1" ht="86.4" x14ac:dyDescent="0.3">
      <c r="A83" s="35"/>
      <c r="B83" s="36"/>
      <c r="C83" s="36"/>
      <c r="D83" s="4" t="s">
        <v>185</v>
      </c>
      <c r="E83" s="3" t="s">
        <v>76</v>
      </c>
      <c r="F83" s="6"/>
      <c r="G83" s="7"/>
      <c r="H83" s="8"/>
      <c r="I83" s="3" t="s">
        <v>77</v>
      </c>
      <c r="J83" s="8"/>
      <c r="K83" s="6" t="s">
        <v>162</v>
      </c>
      <c r="L83" s="132" t="s">
        <v>436</v>
      </c>
      <c r="M83" s="6">
        <f>IF(K83="Ya/Tidak",IF(L83="Ya",1,IF(L83="Tidak",0,"Blm Diisi")),IF(K83="A/B/C",IF(L83="A",1,IF(L83="B",0.5,IF(L83="C",0,"Blm Diisi"))),IF(K83="A/B/C/D",IF(L83="A",1,IF(L83="B",0.67,IF(L83="C",0.33,IF(L83="D",0,"Blm Diisi")))),IF(K83="A/B/C/D/E",IF(L83="A",1,IF(L83="B",0.75,IF(L83="C",0.5,IF(L83="D",0.25,IF(L83="E",0,"Blm Diisi")))))))))</f>
        <v>1</v>
      </c>
      <c r="N83" s="38"/>
      <c r="P83" s="43"/>
    </row>
    <row r="84" spans="1:16" customFormat="1" x14ac:dyDescent="0.3">
      <c r="A84" s="44"/>
      <c r="B84" s="45" t="s">
        <v>78</v>
      </c>
      <c r="C84" s="46" t="s">
        <v>79</v>
      </c>
      <c r="D84" s="47"/>
      <c r="E84" s="48"/>
      <c r="F84" s="49"/>
      <c r="G84" s="49"/>
      <c r="H84" s="50">
        <v>5.25</v>
      </c>
      <c r="I84" s="50"/>
      <c r="J84" s="50"/>
      <c r="K84" s="51"/>
      <c r="L84" s="52"/>
      <c r="M84" s="51">
        <f>M85+M102+M109+M118+M120+M125</f>
        <v>5.25</v>
      </c>
      <c r="N84" s="53">
        <f>M84/H84</f>
        <v>1</v>
      </c>
      <c r="P84" s="52"/>
    </row>
    <row r="85" spans="1:16" customFormat="1" x14ac:dyDescent="0.3">
      <c r="A85" s="29"/>
      <c r="B85" s="30"/>
      <c r="C85" s="30">
        <v>1</v>
      </c>
      <c r="D85" s="203" t="s">
        <v>321</v>
      </c>
      <c r="E85" s="203"/>
      <c r="F85" s="31"/>
      <c r="G85" s="31"/>
      <c r="H85" s="32">
        <v>0.75</v>
      </c>
      <c r="I85" s="32"/>
      <c r="J85" s="32">
        <v>0.75</v>
      </c>
      <c r="K85" s="33"/>
      <c r="L85" s="133"/>
      <c r="M85" s="33">
        <f>IF(COUNT(M86:M96)=COUNTA(M86:M96),AVERAGE(M86:M96)*J85,"ISI DULU")</f>
        <v>0.75</v>
      </c>
      <c r="N85" s="34">
        <f>M85/J85</f>
        <v>1</v>
      </c>
      <c r="P85" s="41"/>
    </row>
    <row r="86" spans="1:16" customFormat="1" ht="43.2" x14ac:dyDescent="0.3">
      <c r="A86" s="35"/>
      <c r="B86" s="36"/>
      <c r="C86" s="36"/>
      <c r="D86" s="4" t="s">
        <v>9</v>
      </c>
      <c r="E86" s="3" t="s">
        <v>324</v>
      </c>
      <c r="F86" s="6" t="s">
        <v>150</v>
      </c>
      <c r="G86" s="7"/>
      <c r="H86" s="8"/>
      <c r="I86" s="3" t="s">
        <v>325</v>
      </c>
      <c r="J86" s="8"/>
      <c r="K86" s="6" t="s">
        <v>161</v>
      </c>
      <c r="L86" s="70" t="s">
        <v>436</v>
      </c>
      <c r="M86" s="6">
        <f>IF(K86="Ya/Tidak",IF(L86="Ya",1,IF(L86="Tidak",0,"Blm Diisi")),IF(K86="A/B/C",IF(L86="A",1,IF(L86="B",0.5,IF(L86="C",0,"Blm Diisi"))),IF(K86="A/B/C/D",IF(L86="A",1,IF(L86="B",0.67,IF(L86="C",0.33,IF(L86="D",0,"Blm Diisi")))),IF(K86="A/B/C/D/E",IF(L86="A",1,IF(L86="B",0.75,IF(L86="C",0.5,IF(L86="D",0.25,IF(L86="E",0,"Blm Diisi")))))))))</f>
        <v>1</v>
      </c>
      <c r="N86" s="38"/>
      <c r="P86" s="70"/>
    </row>
    <row r="87" spans="1:16" customFormat="1" x14ac:dyDescent="0.3">
      <c r="A87" s="35"/>
      <c r="B87" s="36"/>
      <c r="C87" s="36"/>
      <c r="D87" s="4" t="s">
        <v>10</v>
      </c>
      <c r="E87" s="3" t="s">
        <v>80</v>
      </c>
      <c r="F87" s="6" t="s">
        <v>150</v>
      </c>
      <c r="G87" s="7"/>
      <c r="H87" s="8"/>
      <c r="I87" s="3" t="s">
        <v>81</v>
      </c>
      <c r="J87" s="8"/>
      <c r="K87" s="6" t="s">
        <v>14</v>
      </c>
      <c r="L87" s="70" t="s">
        <v>150</v>
      </c>
      <c r="M87" s="6">
        <f>IF(K87="Ya/Tidak",IF(L87="Ya",1,IF(L87="Tidak",0,"Blm Diisi")),IF(K87="A/B/C",IF(L87="A",1,IF(L87="B",0.5,IF(L87="C",0,"Blm Diisi"))),IF(K87="A/B/C/D",IF(L87="A",1,IF(L87="B",0.67,IF(L87="C",0.33,IF(L87="D",0,"Blm Diisi")))),IF(K87="A/B/C/D/E",IF(L87="A",1,IF(L87="B",0.75,IF(L87="C",0.5,IF(L87="D",0.25,IF(L87="E",0,"Blm Diisi")))))))))</f>
        <v>1</v>
      </c>
      <c r="N87" s="38"/>
      <c r="P87" s="70"/>
    </row>
    <row r="88" spans="1:16" customFormat="1" ht="28.8" x14ac:dyDescent="0.3">
      <c r="A88" s="35"/>
      <c r="B88" s="36"/>
      <c r="C88" s="36"/>
      <c r="D88" s="4" t="s">
        <v>12</v>
      </c>
      <c r="E88" s="3" t="s">
        <v>326</v>
      </c>
      <c r="F88" s="6" t="s">
        <v>150</v>
      </c>
      <c r="G88" s="7"/>
      <c r="H88" s="8"/>
      <c r="I88" s="3" t="s">
        <v>327</v>
      </c>
      <c r="J88" s="8"/>
      <c r="K88" s="6" t="s">
        <v>14</v>
      </c>
      <c r="L88" s="70" t="s">
        <v>150</v>
      </c>
      <c r="M88" s="6">
        <f>IF(K88="Ya/Tidak",IF(L88="Ya",1,IF(L88="Tidak",0,"Blm Diisi")),IF(K88="A/B/C",IF(L88="A",1,IF(L88="B",0.5,IF(L88="C",0,"Blm Diisi"))),IF(K88="A/B/C/D",IF(L88="A",1,IF(L88="B",0.67,IF(L88="C",0.33,IF(L88="D",0,"Blm Diisi")))),IF(K88="A/B/C/D/E",IF(L88="A",1,IF(L88="B",0.75,IF(L88="C",0.5,IF(L88="D",0.25,IF(L88="E",0,"Blm Diisi")))))))))</f>
        <v>1</v>
      </c>
      <c r="N88" s="38"/>
      <c r="P88" s="70"/>
    </row>
    <row r="89" spans="1:16" customFormat="1" ht="28.8" x14ac:dyDescent="0.3">
      <c r="A89" s="35"/>
      <c r="B89" s="36"/>
      <c r="C89" s="36"/>
      <c r="D89" s="4" t="s">
        <v>13</v>
      </c>
      <c r="E89" s="3" t="s">
        <v>328</v>
      </c>
      <c r="F89" s="6" t="s">
        <v>150</v>
      </c>
      <c r="G89" s="7"/>
      <c r="H89" s="8"/>
      <c r="I89" s="3" t="s">
        <v>329</v>
      </c>
      <c r="J89" s="8"/>
      <c r="K89" s="6" t="s">
        <v>14</v>
      </c>
      <c r="L89" s="70" t="s">
        <v>150</v>
      </c>
      <c r="M89" s="6">
        <f>IF(K89="Ya/Tidak",IF(L89="Ya",1,IF(L89="Tidak",0,"Blm Diisi")),IF(K89="A/B/C",IF(L89="A",1,IF(L89="B",0.5,IF(L89="C",0,"Blm Diisi"))),IF(K89="A/B/C/D",IF(L89="A",1,IF(L89="B",0.67,IF(L89="C",0.33,IF(L89="D",0,"Blm Diisi")))),IF(K89="A/B/C/D/E",IF(L89="A",1,IF(L89="B",0.75,IF(L89="C",0.5,IF(L89="D",0.25,IF(L89="E",0,"Blm Diisi")))))))))</f>
        <v>1</v>
      </c>
      <c r="N89" s="38"/>
      <c r="P89" s="70"/>
    </row>
    <row r="90" spans="1:16" customFormat="1" ht="47.1" customHeight="1" x14ac:dyDescent="0.3">
      <c r="A90" s="35"/>
      <c r="B90" s="36"/>
      <c r="C90" s="36"/>
      <c r="D90" s="4" t="s">
        <v>16</v>
      </c>
      <c r="E90" s="3" t="s">
        <v>82</v>
      </c>
      <c r="F90" s="6" t="s">
        <v>150</v>
      </c>
      <c r="G90" s="7"/>
      <c r="H90" s="8"/>
      <c r="I90" s="224" t="s">
        <v>86</v>
      </c>
      <c r="J90" s="8"/>
      <c r="K90" s="71" t="s">
        <v>330</v>
      </c>
      <c r="L90" s="72">
        <f>L95/L91</f>
        <v>1</v>
      </c>
      <c r="M90" s="73">
        <f>IF(OR(L90&gt;0,L90=0),L90,"Blm Diisi")</f>
        <v>1</v>
      </c>
      <c r="N90" s="38"/>
      <c r="P90" s="74"/>
    </row>
    <row r="91" spans="1:16" customFormat="1" ht="18.75" customHeight="1" x14ac:dyDescent="0.3">
      <c r="A91" s="35"/>
      <c r="B91" s="36"/>
      <c r="C91" s="36"/>
      <c r="D91" s="4"/>
      <c r="E91" s="75" t="s">
        <v>143</v>
      </c>
      <c r="F91" s="6"/>
      <c r="G91" s="7"/>
      <c r="H91" s="8"/>
      <c r="I91" s="224"/>
      <c r="J91" s="8"/>
      <c r="K91" s="71" t="s">
        <v>331</v>
      </c>
      <c r="L91" s="64">
        <f>SUM(L92:L94)</f>
        <v>200</v>
      </c>
      <c r="M91" s="64"/>
      <c r="N91" s="38"/>
      <c r="P91" s="76"/>
    </row>
    <row r="92" spans="1:16" customFormat="1" ht="16.5" customHeight="1" x14ac:dyDescent="0.3">
      <c r="A92" s="35"/>
      <c r="B92" s="36"/>
      <c r="C92" s="36"/>
      <c r="D92" s="4"/>
      <c r="E92" s="77" t="s">
        <v>83</v>
      </c>
      <c r="F92" s="6"/>
      <c r="G92" s="7"/>
      <c r="H92" s="8"/>
      <c r="I92" s="224"/>
      <c r="J92" s="187"/>
      <c r="K92" s="187"/>
      <c r="L92" s="187"/>
      <c r="M92" s="187"/>
      <c r="N92" s="187"/>
      <c r="P92" s="70"/>
    </row>
    <row r="93" spans="1:16" customFormat="1" x14ac:dyDescent="0.3">
      <c r="A93" s="35"/>
      <c r="B93" s="36"/>
      <c r="C93" s="36"/>
      <c r="D93" s="4"/>
      <c r="E93" s="77" t="s">
        <v>84</v>
      </c>
      <c r="F93" s="6"/>
      <c r="G93" s="7"/>
      <c r="H93" s="8"/>
      <c r="I93" s="224"/>
      <c r="J93" s="8"/>
      <c r="K93" s="6" t="s">
        <v>331</v>
      </c>
      <c r="L93" s="70">
        <v>100</v>
      </c>
      <c r="M93" s="64"/>
      <c r="N93" s="38"/>
      <c r="P93" s="70"/>
    </row>
    <row r="94" spans="1:16" customFormat="1" x14ac:dyDescent="0.3">
      <c r="A94" s="35"/>
      <c r="B94" s="36"/>
      <c r="C94" s="36"/>
      <c r="D94" s="4"/>
      <c r="E94" s="77" t="s">
        <v>85</v>
      </c>
      <c r="F94" s="6"/>
      <c r="G94" s="7"/>
      <c r="H94" s="8"/>
      <c r="I94" s="224"/>
      <c r="J94" s="8"/>
      <c r="K94" s="6" t="s">
        <v>331</v>
      </c>
      <c r="L94" s="70">
        <v>100</v>
      </c>
      <c r="M94" s="64"/>
      <c r="N94" s="38"/>
      <c r="P94" s="70"/>
    </row>
    <row r="95" spans="1:16" customFormat="1" x14ac:dyDescent="0.3">
      <c r="A95" s="35"/>
      <c r="B95" s="36"/>
      <c r="C95" s="36"/>
      <c r="D95" s="4"/>
      <c r="E95" s="75" t="s">
        <v>144</v>
      </c>
      <c r="F95" s="6"/>
      <c r="G95" s="7"/>
      <c r="H95" s="8"/>
      <c r="I95" s="224"/>
      <c r="J95" s="8"/>
      <c r="K95" s="71" t="s">
        <v>331</v>
      </c>
      <c r="L95" s="70">
        <v>200</v>
      </c>
      <c r="M95" s="64"/>
      <c r="N95" s="38"/>
      <c r="P95" s="70"/>
    </row>
    <row r="96" spans="1:16" customFormat="1" ht="28.8" x14ac:dyDescent="0.3">
      <c r="A96" s="35"/>
      <c r="B96" s="36"/>
      <c r="C96" s="36"/>
      <c r="D96" s="4" t="s">
        <v>185</v>
      </c>
      <c r="E96" s="3" t="s">
        <v>87</v>
      </c>
      <c r="F96" s="6" t="s">
        <v>150</v>
      </c>
      <c r="G96" s="7"/>
      <c r="H96" s="8"/>
      <c r="I96" s="224" t="s">
        <v>93</v>
      </c>
      <c r="J96" s="8"/>
      <c r="K96" s="71" t="s">
        <v>330</v>
      </c>
      <c r="L96" s="72">
        <f>L101/L97</f>
        <v>1</v>
      </c>
      <c r="M96" s="73">
        <f>IF(OR(L96&gt;0,L96=0),L96,"Blm Diisi")</f>
        <v>1</v>
      </c>
      <c r="N96" s="38"/>
      <c r="P96" s="74"/>
    </row>
    <row r="97" spans="1:16" customFormat="1" ht="18" customHeight="1" x14ac:dyDescent="0.3">
      <c r="A97" s="35"/>
      <c r="B97" s="36"/>
      <c r="C97" s="36"/>
      <c r="D97" s="4"/>
      <c r="E97" s="3" t="s">
        <v>88</v>
      </c>
      <c r="F97" s="6"/>
      <c r="G97" s="7"/>
      <c r="H97" s="8"/>
      <c r="I97" s="224"/>
      <c r="J97" s="8"/>
      <c r="K97" s="71" t="s">
        <v>331</v>
      </c>
      <c r="L97" s="64">
        <f>SUM(L98:L100)</f>
        <v>160</v>
      </c>
      <c r="M97" s="64"/>
      <c r="N97" s="38"/>
      <c r="P97" s="76"/>
    </row>
    <row r="98" spans="1:16" customFormat="1" x14ac:dyDescent="0.3">
      <c r="A98" s="35"/>
      <c r="B98" s="36"/>
      <c r="C98" s="36"/>
      <c r="D98" s="4"/>
      <c r="E98" s="3" t="s">
        <v>89</v>
      </c>
      <c r="F98" s="6"/>
      <c r="G98" s="7"/>
      <c r="H98" s="8"/>
      <c r="I98" s="224"/>
      <c r="J98" s="8"/>
      <c r="K98" s="6" t="s">
        <v>331</v>
      </c>
      <c r="L98" s="70">
        <v>20</v>
      </c>
      <c r="M98" s="64"/>
      <c r="N98" s="38"/>
      <c r="P98" s="70"/>
    </row>
    <row r="99" spans="1:16" customFormat="1" x14ac:dyDescent="0.3">
      <c r="A99" s="35"/>
      <c r="B99" s="36"/>
      <c r="C99" s="36"/>
      <c r="D99" s="4"/>
      <c r="E99" s="3" t="s">
        <v>90</v>
      </c>
      <c r="F99" s="6"/>
      <c r="G99" s="7"/>
      <c r="H99" s="8"/>
      <c r="I99" s="224"/>
      <c r="J99" s="8"/>
      <c r="K99" s="6" t="s">
        <v>331</v>
      </c>
      <c r="L99" s="70">
        <v>40</v>
      </c>
      <c r="M99" s="64"/>
      <c r="N99" s="38"/>
      <c r="P99" s="70"/>
    </row>
    <row r="100" spans="1:16" customFormat="1" x14ac:dyDescent="0.3">
      <c r="A100" s="35"/>
      <c r="B100" s="36"/>
      <c r="C100" s="36"/>
      <c r="D100" s="4"/>
      <c r="E100" s="3" t="s">
        <v>91</v>
      </c>
      <c r="F100" s="6"/>
      <c r="G100" s="7"/>
      <c r="H100" s="8"/>
      <c r="I100" s="224"/>
      <c r="J100" s="8"/>
      <c r="K100" s="6" t="s">
        <v>331</v>
      </c>
      <c r="L100" s="70">
        <v>100</v>
      </c>
      <c r="M100" s="64"/>
      <c r="N100" s="38"/>
      <c r="P100" s="70"/>
    </row>
    <row r="101" spans="1:16" customFormat="1" x14ac:dyDescent="0.3">
      <c r="A101" s="35"/>
      <c r="B101" s="36"/>
      <c r="C101" s="36"/>
      <c r="D101" s="4"/>
      <c r="E101" s="3" t="s">
        <v>92</v>
      </c>
      <c r="F101" s="6"/>
      <c r="G101" s="7"/>
      <c r="H101" s="8"/>
      <c r="I101" s="224"/>
      <c r="J101" s="8"/>
      <c r="K101" s="71" t="s">
        <v>331</v>
      </c>
      <c r="L101" s="70">
        <v>160</v>
      </c>
      <c r="M101" s="64"/>
      <c r="N101" s="38"/>
      <c r="P101" s="70"/>
    </row>
    <row r="102" spans="1:16" customFormat="1" x14ac:dyDescent="0.3">
      <c r="A102" s="29"/>
      <c r="B102" s="30"/>
      <c r="C102" s="30">
        <v>2</v>
      </c>
      <c r="D102" s="203" t="s">
        <v>332</v>
      </c>
      <c r="E102" s="203"/>
      <c r="F102" s="31"/>
      <c r="G102" s="31"/>
      <c r="H102" s="32">
        <v>0.75</v>
      </c>
      <c r="I102" s="32"/>
      <c r="J102" s="32">
        <v>0.75</v>
      </c>
      <c r="K102" s="33"/>
      <c r="L102" s="133"/>
      <c r="M102" s="33">
        <f>IF(COUNT(M103:M108)=COUNTA(M103:M108),AVERAGE(M103:M108)*J102,"ISI DULU")</f>
        <v>0.75</v>
      </c>
      <c r="N102" s="34">
        <f>M102/J102</f>
        <v>1</v>
      </c>
      <c r="P102" s="41"/>
    </row>
    <row r="103" spans="1:16" customFormat="1" ht="43.2" x14ac:dyDescent="0.3">
      <c r="A103" s="35"/>
      <c r="B103" s="36"/>
      <c r="C103" s="36"/>
      <c r="D103" s="4" t="s">
        <v>9</v>
      </c>
      <c r="E103" s="3" t="s">
        <v>94</v>
      </c>
      <c r="F103" s="6" t="s">
        <v>150</v>
      </c>
      <c r="G103" s="7"/>
      <c r="H103" s="8"/>
      <c r="I103" s="3" t="s">
        <v>95</v>
      </c>
      <c r="J103" s="38"/>
      <c r="K103" s="6" t="s">
        <v>161</v>
      </c>
      <c r="L103" s="70" t="s">
        <v>436</v>
      </c>
      <c r="M103" s="6">
        <f t="shared" ref="M103:M108" si="2">IF(K103="Ya/Tidak",IF(L103="Ya",1,IF(L103="Tidak",0,"Blm Diisi")),IF(K103="A/B/C",IF(L103="A",1,IF(L103="B",0.5,IF(L103="C",0,"Blm Diisi"))),IF(K103="A/B/C/D",IF(L103="A",1,IF(L103="B",0.67,IF(L103="C",0.33,IF(L103="D",0,"Blm Diisi")))),IF(K103="A/B/C/D/E",IF(L103="A",1,IF(L103="B",0.75,IF(L103="C",0.5,IF(L103="D",0.25,IF(L103="E",0,"Blm Diisi")))))))))</f>
        <v>1</v>
      </c>
      <c r="N103" s="38"/>
      <c r="P103" s="70"/>
    </row>
    <row r="104" spans="1:16" customFormat="1" ht="57.6" x14ac:dyDescent="0.3">
      <c r="A104" s="35"/>
      <c r="B104" s="36"/>
      <c r="C104" s="36"/>
      <c r="D104" s="4" t="s">
        <v>10</v>
      </c>
      <c r="E104" s="3" t="s">
        <v>335</v>
      </c>
      <c r="F104" s="6" t="s">
        <v>150</v>
      </c>
      <c r="G104" s="7"/>
      <c r="H104" s="8"/>
      <c r="I104" s="3" t="s">
        <v>336</v>
      </c>
      <c r="J104" s="38"/>
      <c r="K104" s="6" t="s">
        <v>162</v>
      </c>
      <c r="L104" s="135" t="s">
        <v>436</v>
      </c>
      <c r="M104" s="6">
        <f t="shared" si="2"/>
        <v>1</v>
      </c>
      <c r="N104" s="38"/>
      <c r="P104" s="70"/>
    </row>
    <row r="105" spans="1:16" customFormat="1" ht="115.2" x14ac:dyDescent="0.3">
      <c r="A105" s="35"/>
      <c r="B105" s="36"/>
      <c r="C105" s="36"/>
      <c r="D105" s="4" t="s">
        <v>12</v>
      </c>
      <c r="E105" s="3" t="s">
        <v>337</v>
      </c>
      <c r="F105" s="6" t="s">
        <v>150</v>
      </c>
      <c r="G105" s="7"/>
      <c r="H105" s="8"/>
      <c r="I105" s="3" t="s">
        <v>338</v>
      </c>
      <c r="J105" s="38"/>
      <c r="K105" s="6" t="s">
        <v>162</v>
      </c>
      <c r="L105" s="135" t="s">
        <v>436</v>
      </c>
      <c r="M105" s="6">
        <f t="shared" si="2"/>
        <v>1</v>
      </c>
      <c r="N105" s="38"/>
      <c r="P105" s="70"/>
    </row>
    <row r="106" spans="1:16" customFormat="1" ht="72" x14ac:dyDescent="0.3">
      <c r="A106" s="35"/>
      <c r="B106" s="36"/>
      <c r="C106" s="36"/>
      <c r="D106" s="4" t="s">
        <v>13</v>
      </c>
      <c r="E106" s="3" t="s">
        <v>339</v>
      </c>
      <c r="F106" s="6" t="s">
        <v>150</v>
      </c>
      <c r="G106" s="7"/>
      <c r="H106" s="8"/>
      <c r="I106" s="3" t="s">
        <v>340</v>
      </c>
      <c r="J106" s="38"/>
      <c r="K106" s="6" t="s">
        <v>162</v>
      </c>
      <c r="L106" s="135" t="s">
        <v>436</v>
      </c>
      <c r="M106" s="6">
        <f t="shared" si="2"/>
        <v>1</v>
      </c>
      <c r="N106" s="38"/>
      <c r="P106" s="70"/>
    </row>
    <row r="107" spans="1:16" customFormat="1" ht="43.2" x14ac:dyDescent="0.3">
      <c r="A107" s="35"/>
      <c r="B107" s="36"/>
      <c r="C107" s="36"/>
      <c r="D107" s="4" t="s">
        <v>16</v>
      </c>
      <c r="E107" s="3" t="s">
        <v>341</v>
      </c>
      <c r="F107" s="6" t="s">
        <v>150</v>
      </c>
      <c r="G107" s="7"/>
      <c r="H107" s="8"/>
      <c r="I107" s="3" t="s">
        <v>342</v>
      </c>
      <c r="J107" s="38"/>
      <c r="K107" s="6" t="s">
        <v>161</v>
      </c>
      <c r="L107" s="70" t="s">
        <v>436</v>
      </c>
      <c r="M107" s="6">
        <f t="shared" si="2"/>
        <v>1</v>
      </c>
      <c r="N107" s="38"/>
      <c r="P107" s="70"/>
    </row>
    <row r="108" spans="1:16" customFormat="1" ht="86.4" x14ac:dyDescent="0.3">
      <c r="A108" s="35"/>
      <c r="B108" s="36"/>
      <c r="C108" s="36"/>
      <c r="D108" s="4" t="s">
        <v>442</v>
      </c>
      <c r="E108" s="3" t="s">
        <v>96</v>
      </c>
      <c r="F108" s="6"/>
      <c r="G108" s="7"/>
      <c r="H108" s="8"/>
      <c r="I108" s="3" t="s">
        <v>97</v>
      </c>
      <c r="J108" s="8"/>
      <c r="K108" s="6" t="s">
        <v>162</v>
      </c>
      <c r="L108" s="135" t="s">
        <v>436</v>
      </c>
      <c r="M108" s="6">
        <f t="shared" si="2"/>
        <v>1</v>
      </c>
      <c r="N108" s="38"/>
      <c r="P108" s="70"/>
    </row>
    <row r="109" spans="1:16" customFormat="1" x14ac:dyDescent="0.3">
      <c r="A109" s="29"/>
      <c r="B109" s="30"/>
      <c r="C109" s="30">
        <v>3</v>
      </c>
      <c r="D109" s="203" t="s">
        <v>98</v>
      </c>
      <c r="E109" s="203"/>
      <c r="F109" s="31"/>
      <c r="G109" s="31"/>
      <c r="H109" s="32">
        <v>1</v>
      </c>
      <c r="I109" s="32"/>
      <c r="J109" s="32">
        <v>1</v>
      </c>
      <c r="K109" s="33"/>
      <c r="L109" s="133"/>
      <c r="M109" s="33">
        <f>IF(COUNT(M110:M117)=COUNTA(M110:M117),AVERAGE(M110:M117)*J109,"ISI DULU")</f>
        <v>1</v>
      </c>
      <c r="N109" s="34">
        <f>M109/J109</f>
        <v>1</v>
      </c>
      <c r="P109" s="41"/>
    </row>
    <row r="110" spans="1:16" customFormat="1" ht="57.6" x14ac:dyDescent="0.3">
      <c r="A110" s="35"/>
      <c r="B110" s="36"/>
      <c r="C110" s="36"/>
      <c r="D110" s="4" t="s">
        <v>9</v>
      </c>
      <c r="E110" s="3" t="s">
        <v>463</v>
      </c>
      <c r="F110" s="6" t="s">
        <v>150</v>
      </c>
      <c r="G110" s="7"/>
      <c r="H110" s="8"/>
      <c r="I110" s="3" t="s">
        <v>348</v>
      </c>
      <c r="J110" s="8"/>
      <c r="K110" s="6" t="s">
        <v>162</v>
      </c>
      <c r="L110" s="70" t="s">
        <v>436</v>
      </c>
      <c r="M110" s="6">
        <f>IF(K110="Ya/Tidak",IF(L110="Ya",1,IF(L110="Tidak",0,"Blm Diisi")),IF(K110="A/B/C",IF(L110="A",1,IF(L110="B",0.5,IF(L110="C",0,"Blm Diisi"))),IF(K110="A/B/C/D",IF(L110="A",1,IF(L110="B",0.67,IF(L110="C",0.33,IF(L110="D",0,"Blm Diisi")))),IF(K110="A/B/C/D/E",IF(L110="A",1,IF(L110="B",0.75,IF(L110="C",0.5,IF(L110="D",0.25,IF(L110="E",0,"Blm Diisi")))))))))</f>
        <v>1</v>
      </c>
      <c r="N110" s="38"/>
      <c r="P110" s="70"/>
    </row>
    <row r="111" spans="1:16" customFormat="1" ht="57.6" x14ac:dyDescent="0.3">
      <c r="A111" s="35"/>
      <c r="B111" s="36"/>
      <c r="C111" s="36"/>
      <c r="D111" s="4" t="s">
        <v>10</v>
      </c>
      <c r="E111" s="3" t="s">
        <v>349</v>
      </c>
      <c r="F111" s="6" t="s">
        <v>150</v>
      </c>
      <c r="G111" s="7"/>
      <c r="H111" s="8"/>
      <c r="I111" s="3" t="s">
        <v>350</v>
      </c>
      <c r="J111" s="8"/>
      <c r="K111" s="6" t="s">
        <v>162</v>
      </c>
      <c r="L111" s="70" t="s">
        <v>436</v>
      </c>
      <c r="M111" s="6">
        <f>IF(K111="Ya/Tidak",IF(L111="Ya",1,IF(L111="Tidak",0,"Blm Diisi")),IF(K111="A/B/C",IF(L111="A",1,IF(L111="B",0.5,IF(L111="C",0,"Blm Diisi"))),IF(K111="A/B/C/D",IF(L111="A",1,IF(L111="B",0.67,IF(L111="C",0.33,IF(L111="D",0,"Blm Diisi")))),IF(K111="A/B/C/D/E",IF(L111="A",1,IF(L111="B",0.75,IF(L111="C",0.5,IF(L111="D",0.25,IF(L111="E",0,"Blm Diisi")))))))))</f>
        <v>1</v>
      </c>
      <c r="N111" s="38"/>
      <c r="P111" s="70"/>
    </row>
    <row r="112" spans="1:16" customFormat="1" x14ac:dyDescent="0.3">
      <c r="A112" s="35"/>
      <c r="B112" s="36"/>
      <c r="C112" s="36"/>
      <c r="D112" s="4" t="s">
        <v>12</v>
      </c>
      <c r="E112" s="3" t="s">
        <v>351</v>
      </c>
      <c r="F112" s="6"/>
      <c r="G112" s="7"/>
      <c r="H112" s="8"/>
      <c r="I112" s="224" t="s">
        <v>99</v>
      </c>
      <c r="J112" s="8"/>
      <c r="K112" s="71" t="s">
        <v>330</v>
      </c>
      <c r="L112" s="72">
        <f>L115/L113</f>
        <v>1</v>
      </c>
      <c r="M112" s="78">
        <f>L112</f>
        <v>1</v>
      </c>
      <c r="N112" s="38"/>
      <c r="P112" s="79"/>
    </row>
    <row r="113" spans="1:16" customFormat="1" ht="28.8" x14ac:dyDescent="0.3">
      <c r="A113" s="35"/>
      <c r="B113" s="36"/>
      <c r="C113" s="36"/>
      <c r="D113" s="4"/>
      <c r="E113" s="3" t="s">
        <v>100</v>
      </c>
      <c r="F113" s="6"/>
      <c r="G113" s="7"/>
      <c r="H113" s="8"/>
      <c r="I113" s="224"/>
      <c r="J113" s="8"/>
      <c r="K113" s="6" t="s">
        <v>331</v>
      </c>
      <c r="L113" s="70">
        <v>1</v>
      </c>
      <c r="M113" s="64"/>
      <c r="N113" s="38"/>
      <c r="P113" s="70"/>
    </row>
    <row r="114" spans="1:16" customFormat="1" ht="28.8" x14ac:dyDescent="0.3">
      <c r="A114" s="35"/>
      <c r="B114" s="36"/>
      <c r="C114" s="36"/>
      <c r="D114" s="4"/>
      <c r="E114" s="3" t="s">
        <v>101</v>
      </c>
      <c r="F114" s="6"/>
      <c r="G114" s="7"/>
      <c r="H114" s="8"/>
      <c r="I114" s="224"/>
      <c r="J114" s="8"/>
      <c r="K114" s="6" t="s">
        <v>331</v>
      </c>
      <c r="L114" s="70">
        <v>0</v>
      </c>
      <c r="M114" s="64"/>
      <c r="N114" s="38"/>
      <c r="P114" s="70"/>
    </row>
    <row r="115" spans="1:16" customFormat="1" ht="28.8" x14ac:dyDescent="0.3">
      <c r="A115" s="35"/>
      <c r="B115" s="36"/>
      <c r="C115" s="36"/>
      <c r="D115" s="4"/>
      <c r="E115" s="3" t="s">
        <v>102</v>
      </c>
      <c r="F115" s="6"/>
      <c r="G115" s="7"/>
      <c r="H115" s="8"/>
      <c r="I115" s="224"/>
      <c r="J115" s="8"/>
      <c r="K115" s="6" t="s">
        <v>331</v>
      </c>
      <c r="L115" s="70">
        <v>1</v>
      </c>
      <c r="M115" s="64"/>
      <c r="N115" s="38"/>
      <c r="P115" s="70"/>
    </row>
    <row r="116" spans="1:16" customFormat="1" ht="43.2" x14ac:dyDescent="0.3">
      <c r="A116" s="35"/>
      <c r="B116" s="36"/>
      <c r="C116" s="36"/>
      <c r="D116" s="4" t="s">
        <v>13</v>
      </c>
      <c r="E116" s="3" t="s">
        <v>352</v>
      </c>
      <c r="F116" s="6" t="s">
        <v>150</v>
      </c>
      <c r="G116" s="7"/>
      <c r="H116" s="8"/>
      <c r="I116" s="3" t="s">
        <v>103</v>
      </c>
      <c r="J116" s="8"/>
      <c r="K116" s="6" t="s">
        <v>161</v>
      </c>
      <c r="L116" s="70" t="s">
        <v>436</v>
      </c>
      <c r="M116" s="6">
        <f>IF(K116="Ya/Tidak",IF(L116="Ya",1,IF(L116="Tidak",0,"Blm Diisi")),IF(K116="A/B/C",IF(L116="A",1,IF(L116="B",0.5,IF(L116="C",0,"Blm Diisi"))),IF(K116="A/B/C/D",IF(L116="A",1,IF(L116="B",0.67,IF(L116="C",0.33,IF(L116="D",0,"Blm Diisi")))),IF(K116="A/B/C/D/E",IF(L116="A",1,IF(L116="B",0.75,IF(L116="C",0.5,IF(L116="D",0.25,IF(L116="E",0,"Blm Diisi")))))))))</f>
        <v>1</v>
      </c>
      <c r="N116" s="38"/>
      <c r="P116" s="70"/>
    </row>
    <row r="117" spans="1:16" customFormat="1" ht="28.8" x14ac:dyDescent="0.3">
      <c r="A117" s="35"/>
      <c r="B117" s="36"/>
      <c r="C117" s="36"/>
      <c r="D117" s="4" t="s">
        <v>16</v>
      </c>
      <c r="E117" s="3" t="s">
        <v>353</v>
      </c>
      <c r="F117" s="6" t="s">
        <v>150</v>
      </c>
      <c r="G117" s="7"/>
      <c r="H117" s="8"/>
      <c r="I117" s="3" t="s">
        <v>354</v>
      </c>
      <c r="J117" s="8"/>
      <c r="K117" s="6" t="s">
        <v>14</v>
      </c>
      <c r="L117" s="70" t="s">
        <v>150</v>
      </c>
      <c r="M117" s="6">
        <f>IF(K117="Ya/Tidak",IF(L117="Ya",1,IF(L117="Tidak",0,"Blm Diisi")),IF(K117="A/B/C",IF(L117="A",1,IF(L117="B",0.5,IF(L117="C",0,"Blm Diisi"))),IF(K117="A/B/C/D",IF(L117="A",1,IF(L117="B",0.67,IF(L117="C",0.33,IF(L117="D",0,"Blm Diisi")))),IF(K117="A/B/C/D/E",IF(L117="A",1,IF(L117="B",0.75,IF(L117="C",0.5,IF(L117="D",0.25,IF(L117="E",0,"Blm Diisi")))))))))</f>
        <v>1</v>
      </c>
      <c r="N117" s="38"/>
      <c r="P117" s="70"/>
    </row>
    <row r="118" spans="1:16" customFormat="1" x14ac:dyDescent="0.3">
      <c r="A118" s="29"/>
      <c r="B118" s="30"/>
      <c r="C118" s="30">
        <v>4</v>
      </c>
      <c r="D118" s="203" t="s">
        <v>355</v>
      </c>
      <c r="E118" s="203"/>
      <c r="F118" s="31"/>
      <c r="G118" s="31"/>
      <c r="H118" s="32">
        <v>0.75</v>
      </c>
      <c r="I118" s="32"/>
      <c r="J118" s="32">
        <v>0.75</v>
      </c>
      <c r="K118" s="33"/>
      <c r="L118" s="133"/>
      <c r="M118" s="33">
        <f>IF(COUNT(M119:M119)=COUNTA(M119:M119),AVERAGE(M119:M119)*J118,"ISI DULU")</f>
        <v>0.75</v>
      </c>
      <c r="N118" s="34">
        <f>M118/J118</f>
        <v>1</v>
      </c>
      <c r="P118" s="41"/>
    </row>
    <row r="119" spans="1:16" customFormat="1" ht="43.2" x14ac:dyDescent="0.3">
      <c r="A119" s="35"/>
      <c r="B119" s="36"/>
      <c r="C119" s="36"/>
      <c r="D119" s="4" t="s">
        <v>9</v>
      </c>
      <c r="E119" s="3" t="s">
        <v>358</v>
      </c>
      <c r="F119" s="6" t="s">
        <v>150</v>
      </c>
      <c r="G119" s="7"/>
      <c r="H119" s="8"/>
      <c r="I119" s="3" t="s">
        <v>145</v>
      </c>
      <c r="J119" s="8"/>
      <c r="K119" s="6" t="s">
        <v>161</v>
      </c>
      <c r="L119" s="135" t="s">
        <v>436</v>
      </c>
      <c r="M119" s="6">
        <f>IF(K119="Ya/Tidak",IF(L119="Ya",1,IF(L119="Tidak",0,"Blm Diisi")),IF(K119="A/B/C",IF(L119="A",1,IF(L119="B",0.5,IF(L119="C",0,"Blm Diisi"))),IF(K119="A/B/C/D",IF(L119="A",1,IF(L119="B",0.67,IF(L119="C",0.33,IF(L119="D",0,"Blm Diisi")))),IF(K119="A/B/C/D/E",IF(L119="A",1,IF(L119="B",0.75,IF(L119="C",0.5,IF(L119="D",0.25,IF(L119="E",0,"Blm Diisi")))))))))</f>
        <v>1</v>
      </c>
      <c r="N119" s="38"/>
      <c r="P119" s="70"/>
    </row>
    <row r="120" spans="1:16" customFormat="1" x14ac:dyDescent="0.3">
      <c r="A120" s="29"/>
      <c r="B120" s="30"/>
      <c r="C120" s="30">
        <v>5</v>
      </c>
      <c r="D120" s="203" t="s">
        <v>364</v>
      </c>
      <c r="E120" s="203"/>
      <c r="F120" s="31"/>
      <c r="G120" s="31"/>
      <c r="H120" s="32">
        <v>0.75</v>
      </c>
      <c r="I120" s="32"/>
      <c r="J120" s="32">
        <v>0.75</v>
      </c>
      <c r="K120" s="33"/>
      <c r="L120" s="133"/>
      <c r="M120" s="33">
        <f>IF(COUNT(M121:M124)=COUNTA(M121:M124),AVERAGE(M121:M124)*J120,"ISI DULU")</f>
        <v>0.75</v>
      </c>
      <c r="N120" s="34">
        <f>M120/J120</f>
        <v>1</v>
      </c>
      <c r="P120" s="41"/>
    </row>
    <row r="121" spans="1:16" customFormat="1" ht="57.6" x14ac:dyDescent="0.3">
      <c r="A121" s="35"/>
      <c r="B121" s="36"/>
      <c r="C121" s="36"/>
      <c r="D121" s="4" t="s">
        <v>9</v>
      </c>
      <c r="E121" s="3" t="s">
        <v>367</v>
      </c>
      <c r="F121" s="6" t="s">
        <v>150</v>
      </c>
      <c r="G121" s="7"/>
      <c r="H121" s="8"/>
      <c r="I121" s="3" t="s">
        <v>368</v>
      </c>
      <c r="J121" s="8"/>
      <c r="K121" s="6" t="s">
        <v>162</v>
      </c>
      <c r="L121" s="70" t="s">
        <v>436</v>
      </c>
      <c r="M121" s="6">
        <f>IF(K121="Ya/Tidak",IF(L121="Ya",1,IF(L121="Tidak",0,"Blm Diisi")),IF(K121="A/B/C",IF(L121="A",1,IF(L121="B",0.5,IF(L121="C",0,"Blm Diisi"))),IF(K121="A/B/C/D",IF(L121="A",1,IF(L121="B",0.67,IF(L121="C",0.33,IF(L121="D",0,"Blm Diisi")))),IF(K121="A/B/C/D/E",IF(L121="A",1,IF(L121="B",0.75,IF(L121="C",0.5,IF(L121="D",0.25,IF(L121="E",0,"Blm Diisi")))))))))</f>
        <v>1</v>
      </c>
      <c r="N121" s="38"/>
      <c r="P121" s="70"/>
    </row>
    <row r="122" spans="1:16" customFormat="1" ht="28.8" x14ac:dyDescent="0.3">
      <c r="A122" s="35"/>
      <c r="B122" s="36"/>
      <c r="C122" s="36"/>
      <c r="D122" s="4" t="s">
        <v>10</v>
      </c>
      <c r="E122" s="3" t="s">
        <v>104</v>
      </c>
      <c r="F122" s="6" t="s">
        <v>150</v>
      </c>
      <c r="G122" s="7"/>
      <c r="H122" s="8"/>
      <c r="I122" s="3" t="s">
        <v>105</v>
      </c>
      <c r="J122" s="8"/>
      <c r="K122" s="6" t="s">
        <v>14</v>
      </c>
      <c r="L122" s="132" t="s">
        <v>150</v>
      </c>
      <c r="M122" s="6">
        <f>IF(K122="Ya/Tidak",IF(L122="Ya",1,IF(L122="Tidak",0,"Blm Diisi")),IF(K122="A/B/C",IF(L122="A",1,IF(L122="B",0.5,IF(L122="C",0,"Blm Diisi"))),IF(K122="A/B/C/D",IF(L122="A",1,IF(L122="B",0.67,IF(L122="C",0.33,IF(L122="D",0,"Blm Diisi")))),IF(K122="A/B/C/D/E",IF(L122="A",1,IF(L122="B",0.75,IF(L122="C",0.5,IF(L122="D",0.25,IF(L122="E",0,"Blm Diisi")))))))))</f>
        <v>1</v>
      </c>
      <c r="N122" s="38"/>
      <c r="P122" s="70"/>
    </row>
    <row r="123" spans="1:16" customFormat="1" ht="43.2" x14ac:dyDescent="0.3">
      <c r="A123" s="35"/>
      <c r="B123" s="36"/>
      <c r="C123" s="36"/>
      <c r="D123" s="4" t="s">
        <v>12</v>
      </c>
      <c r="E123" s="3" t="s">
        <v>369</v>
      </c>
      <c r="F123" s="6" t="s">
        <v>150</v>
      </c>
      <c r="G123" s="7"/>
      <c r="H123" s="8"/>
      <c r="I123" s="3" t="s">
        <v>370</v>
      </c>
      <c r="J123" s="8"/>
      <c r="K123" s="6" t="s">
        <v>161</v>
      </c>
      <c r="L123" s="70" t="s">
        <v>436</v>
      </c>
      <c r="M123" s="6">
        <f>IF(K123="Ya/Tidak",IF(L123="Ya",1,IF(L123="Tidak",0,"Blm Diisi")),IF(K123="A/B/C",IF(L123="A",1,IF(L123="B",0.5,IF(L123="C",0,"Blm Diisi"))),IF(K123="A/B/C/D",IF(L123="A",1,IF(L123="B",0.67,IF(L123="C",0.33,IF(L123="D",0,"Blm Diisi")))),IF(K123="A/B/C/D/E",IF(L123="A",1,IF(L123="B",0.75,IF(L123="C",0.5,IF(L123="D",0.25,IF(L123="E",0,"Blm Diisi")))))))))</f>
        <v>1</v>
      </c>
      <c r="N123" s="38"/>
      <c r="P123" s="70"/>
    </row>
    <row r="124" spans="1:16" customFormat="1" ht="57.6" x14ac:dyDescent="0.3">
      <c r="A124" s="35"/>
      <c r="B124" s="36"/>
      <c r="C124" s="36"/>
      <c r="D124" s="4" t="s">
        <v>13</v>
      </c>
      <c r="E124" s="3" t="s">
        <v>371</v>
      </c>
      <c r="F124" s="6" t="s">
        <v>150</v>
      </c>
      <c r="G124" s="7"/>
      <c r="H124" s="8"/>
      <c r="I124" s="3" t="s">
        <v>372</v>
      </c>
      <c r="J124" s="8"/>
      <c r="K124" s="6" t="s">
        <v>162</v>
      </c>
      <c r="L124" s="70" t="s">
        <v>436</v>
      </c>
      <c r="M124" s="6">
        <f>IF(K124="Ya/Tidak",IF(L124="Ya",1,IF(L124="Tidak",0,"Blm Diisi")),IF(K124="A/B/C",IF(L124="A",1,IF(L124="B",0.5,IF(L124="C",0,"Blm Diisi"))),IF(K124="A/B/C/D",IF(L124="A",1,IF(L124="B",0.67,IF(L124="C",0.33,IF(L124="D",0,"Blm Diisi")))),IF(K124="A/B/C/D/E",IF(L124="A",1,IF(L124="B",0.75,IF(L124="C",0.5,IF(L124="D",0.25,IF(L124="E",0,"Blm Diisi")))))))))</f>
        <v>1</v>
      </c>
      <c r="N124" s="38"/>
      <c r="P124" s="70"/>
    </row>
    <row r="125" spans="1:16" customFormat="1" x14ac:dyDescent="0.3">
      <c r="A125" s="29"/>
      <c r="B125" s="30"/>
      <c r="C125" s="30">
        <v>6</v>
      </c>
      <c r="D125" s="203" t="s">
        <v>373</v>
      </c>
      <c r="E125" s="203"/>
      <c r="F125" s="31"/>
      <c r="G125" s="31"/>
      <c r="H125" s="32">
        <v>1.25</v>
      </c>
      <c r="I125" s="32"/>
      <c r="J125" s="32">
        <v>1.25</v>
      </c>
      <c r="K125" s="33"/>
      <c r="L125" s="133"/>
      <c r="M125" s="33">
        <f>IF(COUNT(M126:M126)=COUNTA(M126:M126),AVERAGE(M126:M126)*J125,"ISI DULU")</f>
        <v>1.25</v>
      </c>
      <c r="N125" s="34">
        <f>M125/J125</f>
        <v>1</v>
      </c>
      <c r="P125" s="41"/>
    </row>
    <row r="126" spans="1:16" customFormat="1" ht="43.2" x14ac:dyDescent="0.3">
      <c r="A126" s="35"/>
      <c r="B126" s="36"/>
      <c r="C126" s="36"/>
      <c r="D126" s="4" t="s">
        <v>10</v>
      </c>
      <c r="E126" s="3" t="s">
        <v>106</v>
      </c>
      <c r="F126" s="6" t="s">
        <v>150</v>
      </c>
      <c r="G126" s="7"/>
      <c r="H126" s="8"/>
      <c r="I126" s="3" t="s">
        <v>107</v>
      </c>
      <c r="J126" s="38"/>
      <c r="K126" s="6" t="s">
        <v>161</v>
      </c>
      <c r="L126" s="70" t="s">
        <v>436</v>
      </c>
      <c r="M126" s="6">
        <f>IF(K126="Ya/Tidak",IF(L126="Ya",1,IF(L126="Tidak",0,"Blm Diisi")),IF(K126="A/B/C",IF(L126="A",1,IF(L126="B",0.5,IF(L126="C",0,"Blm Diisi"))),IF(K126="A/B/C/D",IF(L126="A",1,IF(L126="B",0.67,IF(L126="C",0.33,IF(L126="D",0,"Blm Diisi")))),IF(K126="A/B/C/D/E",IF(L126="A",1,IF(L126="B",0.75,IF(L126="C",0.5,IF(L126="D",0.25,IF(L126="E",0,"Blm Diisi")))))))))</f>
        <v>1</v>
      </c>
      <c r="N126" s="38"/>
      <c r="P126" s="70"/>
    </row>
    <row r="127" spans="1:16" customFormat="1" x14ac:dyDescent="0.3">
      <c r="A127" s="29"/>
      <c r="B127" s="30"/>
      <c r="C127" s="30">
        <v>7</v>
      </c>
      <c r="D127" s="203" t="s">
        <v>382</v>
      </c>
      <c r="E127" s="203"/>
      <c r="F127" s="31"/>
      <c r="G127" s="31"/>
      <c r="H127" s="32">
        <v>1.5</v>
      </c>
      <c r="I127" s="32"/>
      <c r="J127" s="32"/>
      <c r="K127" s="33"/>
      <c r="L127" s="133"/>
      <c r="M127" s="33"/>
      <c r="N127" s="34"/>
      <c r="P127" s="41"/>
    </row>
    <row r="128" spans="1:16" customFormat="1" x14ac:dyDescent="0.3">
      <c r="A128" s="44"/>
      <c r="B128" s="45" t="s">
        <v>108</v>
      </c>
      <c r="C128" s="46" t="s">
        <v>109</v>
      </c>
      <c r="D128" s="47"/>
      <c r="E128" s="48"/>
      <c r="F128" s="49"/>
      <c r="G128" s="49"/>
      <c r="H128" s="50">
        <v>4.5</v>
      </c>
      <c r="I128" s="50"/>
      <c r="J128" s="50"/>
      <c r="K128" s="51"/>
      <c r="L128" s="52"/>
      <c r="M128" s="51">
        <f>M129+M135+M141+M147+M151</f>
        <v>4.5</v>
      </c>
      <c r="N128" s="53">
        <f>M128/H128</f>
        <v>1</v>
      </c>
      <c r="P128" s="52"/>
    </row>
    <row r="129" spans="1:16" customFormat="1" x14ac:dyDescent="0.3">
      <c r="A129" s="29"/>
      <c r="B129" s="30"/>
      <c r="C129" s="30">
        <v>1</v>
      </c>
      <c r="D129" s="203" t="s">
        <v>110</v>
      </c>
      <c r="E129" s="203"/>
      <c r="F129" s="31"/>
      <c r="G129" s="31"/>
      <c r="H129" s="32">
        <v>0.5</v>
      </c>
      <c r="I129" s="32"/>
      <c r="J129" s="32">
        <v>0.5</v>
      </c>
      <c r="K129" s="33"/>
      <c r="L129" s="133"/>
      <c r="M129" s="33">
        <f>IF(COUNT(M130:M134)=COUNTA(M130:M134),AVERAGE(M130:M134)*J129,"ISI DULU")</f>
        <v>0.5</v>
      </c>
      <c r="N129" s="34">
        <f>M129/J129</f>
        <v>1</v>
      </c>
      <c r="P129" s="41"/>
    </row>
    <row r="130" spans="1:16" customFormat="1" ht="28.8" x14ac:dyDescent="0.3">
      <c r="A130" s="35"/>
      <c r="B130" s="36"/>
      <c r="C130" s="36"/>
      <c r="D130" s="4" t="s">
        <v>8</v>
      </c>
      <c r="E130" s="3" t="s">
        <v>111</v>
      </c>
      <c r="F130" s="6" t="s">
        <v>150</v>
      </c>
      <c r="G130" s="7"/>
      <c r="H130" s="8"/>
      <c r="I130" s="3" t="s">
        <v>116</v>
      </c>
      <c r="J130" s="8"/>
      <c r="K130" s="6" t="s">
        <v>14</v>
      </c>
      <c r="L130" s="132" t="s">
        <v>150</v>
      </c>
      <c r="M130" s="6">
        <f>IF(K130="Ya/Tidak",IF(L130="Ya",1,IF(L130="Tidak",0,"Blm Diisi")),IF(K130="A/B/C",IF(L130="A",1,IF(L130="B",0.5,IF(L130="C",0,"Blm Diisi"))),IF(K130="A/B/C/D",IF(L130="A",1,IF(L130="B",0.67,IF(L130="C",0.33,IF(L130="D",0,"Blm Diisi")))),IF(K130="A/B/C/D/E",IF(L130="A",1,IF(L130="B",0.75,IF(L130="C",0.5,IF(L130="D",0.25,IF(L130="E",0,"Blm Diisi")))))))))</f>
        <v>1</v>
      </c>
      <c r="N130" s="38"/>
      <c r="P130" s="37"/>
    </row>
    <row r="131" spans="1:16" customFormat="1" ht="72" x14ac:dyDescent="0.3">
      <c r="A131" s="35"/>
      <c r="B131" s="36"/>
      <c r="C131" s="36"/>
      <c r="D131" s="4" t="s">
        <v>9</v>
      </c>
      <c r="E131" s="3" t="s">
        <v>112</v>
      </c>
      <c r="F131" s="6" t="s">
        <v>150</v>
      </c>
      <c r="G131" s="7"/>
      <c r="H131" s="8"/>
      <c r="I131" s="3" t="s">
        <v>117</v>
      </c>
      <c r="J131" s="8"/>
      <c r="K131" s="6" t="s">
        <v>162</v>
      </c>
      <c r="L131" s="132" t="s">
        <v>436</v>
      </c>
      <c r="M131" s="6">
        <f>IF(K131="Ya/Tidak",IF(L131="Ya",1,IF(L131="Tidak",0,"Blm Diisi")),IF(K131="A/B/C",IF(L131="A",1,IF(L131="B",0.5,IF(L131="C",0,"Blm Diisi"))),IF(K131="A/B/C/D",IF(L131="A",1,IF(L131="B",0.67,IF(L131="C",0.33,IF(L131="D",0,"Blm Diisi")))),IF(K131="A/B/C/D/E",IF(L131="A",1,IF(L131="B",0.75,IF(L131="C",0.5,IF(L131="D",0.25,IF(L131="E",0,"Blm Diisi")))))))))</f>
        <v>1</v>
      </c>
      <c r="N131" s="38"/>
      <c r="P131" s="37"/>
    </row>
    <row r="132" spans="1:16" customFormat="1" ht="57.6" x14ac:dyDescent="0.3">
      <c r="A132" s="35"/>
      <c r="B132" s="36"/>
      <c r="C132" s="36"/>
      <c r="D132" s="4" t="s">
        <v>10</v>
      </c>
      <c r="E132" s="3" t="s">
        <v>113</v>
      </c>
      <c r="F132" s="6" t="s">
        <v>150</v>
      </c>
      <c r="G132" s="7"/>
      <c r="H132" s="8"/>
      <c r="I132" s="3" t="s">
        <v>118</v>
      </c>
      <c r="J132" s="8"/>
      <c r="K132" s="6" t="s">
        <v>162</v>
      </c>
      <c r="L132" s="132" t="s">
        <v>436</v>
      </c>
      <c r="M132" s="6">
        <f>IF(K132="Ya/Tidak",IF(L132="Ya",1,IF(L132="Tidak",0,"Blm Diisi")),IF(K132="A/B/C",IF(L132="A",1,IF(L132="B",0.5,IF(L132="C",0,"Blm Diisi"))),IF(K132="A/B/C/D",IF(L132="A",1,IF(L132="B",0.67,IF(L132="C",0.33,IF(L132="D",0,"Blm Diisi")))),IF(K132="A/B/C/D/E",IF(L132="A",1,IF(L132="B",0.75,IF(L132="C",0.5,IF(L132="D",0.25,IF(L132="E",0,"Blm Diisi")))))))))</f>
        <v>1</v>
      </c>
      <c r="N132" s="38"/>
      <c r="P132" s="37"/>
    </row>
    <row r="133" spans="1:16" customFormat="1" ht="72" x14ac:dyDescent="0.3">
      <c r="A133" s="35"/>
      <c r="B133" s="36"/>
      <c r="C133" s="36"/>
      <c r="D133" s="4" t="s">
        <v>12</v>
      </c>
      <c r="E133" s="3" t="s">
        <v>114</v>
      </c>
      <c r="F133" s="6" t="s">
        <v>150</v>
      </c>
      <c r="G133" s="7"/>
      <c r="H133" s="8"/>
      <c r="I133" s="3" t="s">
        <v>119</v>
      </c>
      <c r="J133" s="8"/>
      <c r="K133" s="6" t="s">
        <v>161</v>
      </c>
      <c r="L133" s="132" t="s">
        <v>436</v>
      </c>
      <c r="M133" s="6">
        <f>IF(K133="Ya/Tidak",IF(L133="Ya",1,IF(L133="Tidak",0,"Blm Diisi")),IF(K133="A/B/C",IF(L133="A",1,IF(L133="B",0.5,IF(L133="C",0,"Blm Diisi"))),IF(K133="A/B/C/D",IF(L133="A",1,IF(L133="B",0.67,IF(L133="C",0.33,IF(L133="D",0,"Blm Diisi")))),IF(K133="A/B/C/D/E",IF(L133="A",1,IF(L133="B",0.75,IF(L133="C",0.5,IF(L133="D",0.25,IF(L133="E",0,"Blm Diisi")))))))))</f>
        <v>1</v>
      </c>
      <c r="N133" s="38"/>
      <c r="P133" s="37"/>
    </row>
    <row r="134" spans="1:16" customFormat="1" ht="43.2" x14ac:dyDescent="0.3">
      <c r="A134" s="35"/>
      <c r="B134" s="36"/>
      <c r="C134" s="36"/>
      <c r="D134" s="4" t="s">
        <v>13</v>
      </c>
      <c r="E134" s="3" t="s">
        <v>115</v>
      </c>
      <c r="F134" s="6" t="s">
        <v>150</v>
      </c>
      <c r="G134" s="7"/>
      <c r="H134" s="8"/>
      <c r="I134" s="3" t="s">
        <v>120</v>
      </c>
      <c r="J134" s="8"/>
      <c r="K134" s="6" t="s">
        <v>161</v>
      </c>
      <c r="L134" s="132" t="s">
        <v>436</v>
      </c>
      <c r="M134" s="6">
        <f>IF(K134="Ya/Tidak",IF(L134="Ya",1,IF(L134="Tidak",0,"Blm Diisi")),IF(K134="A/B/C",IF(L134="A",1,IF(L134="B",0.5,IF(L134="C",0,"Blm Diisi"))),IF(K134="A/B/C/D",IF(L134="A",1,IF(L134="B",0.67,IF(L134="C",0.33,IF(L134="D",0,"Blm Diisi")))),IF(K134="A/B/C/D/E",IF(L134="A",1,IF(L134="B",0.75,IF(L134="C",0.5,IF(L134="D",0.25,IF(L134="E",0,"Blm Diisi")))))))))</f>
        <v>1</v>
      </c>
      <c r="N134" s="38"/>
      <c r="P134" s="37"/>
    </row>
    <row r="135" spans="1:16" customFormat="1" x14ac:dyDescent="0.3">
      <c r="A135" s="29"/>
      <c r="B135" s="30"/>
      <c r="C135" s="30">
        <v>2</v>
      </c>
      <c r="D135" s="203" t="s">
        <v>121</v>
      </c>
      <c r="E135" s="203"/>
      <c r="F135" s="31"/>
      <c r="G135" s="31"/>
      <c r="H135" s="32">
        <v>0.5</v>
      </c>
      <c r="I135" s="32"/>
      <c r="J135" s="32">
        <v>0.5</v>
      </c>
      <c r="K135" s="33"/>
      <c r="L135" s="133"/>
      <c r="M135" s="33">
        <f>IF(COUNT(M136:M140)=COUNTA(M136:M140),AVERAGE(M136:M140)*J135,"ISI DULU")</f>
        <v>0.5</v>
      </c>
      <c r="N135" s="34">
        <f>M135/J135</f>
        <v>1</v>
      </c>
      <c r="P135" s="41"/>
    </row>
    <row r="136" spans="1:16" customFormat="1" ht="100.8" x14ac:dyDescent="0.3">
      <c r="A136" s="35"/>
      <c r="B136" s="36"/>
      <c r="C136" s="36"/>
      <c r="D136" s="4" t="s">
        <v>8</v>
      </c>
      <c r="E136" s="3" t="s">
        <v>122</v>
      </c>
      <c r="F136" s="6" t="s">
        <v>150</v>
      </c>
      <c r="G136" s="7"/>
      <c r="H136" s="8"/>
      <c r="I136" s="3" t="s">
        <v>124</v>
      </c>
      <c r="J136" s="8"/>
      <c r="K136" s="6" t="s">
        <v>162</v>
      </c>
      <c r="L136" s="37" t="s">
        <v>436</v>
      </c>
      <c r="M136" s="6">
        <f>IF(K136="Ya/Tidak",IF(L136="Ya",1,IF(L136="Tidak",0,"Blm Diisi")),IF(K136="A/B/C",IF(L136="A",1,IF(L136="B",0.5,IF(L136="C",0,"Blm Diisi"))),IF(K136="A/B/C/D",IF(L136="A",1,IF(L136="B",0.67,IF(L136="C",0.33,IF(L136="D",0,"Blm Diisi")))),IF(K136="A/B/C/D/E",IF(L136="A",1,IF(L136="B",0.75,IF(L136="C",0.5,IF(L136="D",0.25,IF(L136="E",0,"Blm Diisi")))))))))</f>
        <v>1</v>
      </c>
      <c r="N136" s="38"/>
      <c r="P136" s="37"/>
    </row>
    <row r="137" spans="1:16" customFormat="1" ht="72" x14ac:dyDescent="0.3">
      <c r="A137" s="35"/>
      <c r="B137" s="36"/>
      <c r="C137" s="36"/>
      <c r="D137" s="4" t="s">
        <v>9</v>
      </c>
      <c r="E137" s="3" t="s">
        <v>123</v>
      </c>
      <c r="F137" s="6" t="s">
        <v>150</v>
      </c>
      <c r="G137" s="7"/>
      <c r="H137" s="8"/>
      <c r="I137" s="3" t="s">
        <v>125</v>
      </c>
      <c r="J137" s="8"/>
      <c r="K137" s="6" t="s">
        <v>161</v>
      </c>
      <c r="L137" s="132" t="s">
        <v>436</v>
      </c>
      <c r="M137" s="6">
        <f>IF(K137="Ya/Tidak",IF(L137="Ya",1,IF(L137="Tidak",0,"Blm Diisi")),IF(K137="A/B/C",IF(L137="A",1,IF(L137="B",0.5,IF(L137="C",0,"Blm Diisi"))),IF(K137="A/B/C/D",IF(L137="A",1,IF(L137="B",0.67,IF(L137="C",0.33,IF(L137="D",0,"Blm Diisi")))),IF(K137="A/B/C/D/E",IF(L137="A",1,IF(L137="B",0.75,IF(L137="C",0.5,IF(L137="D",0.25,IF(L137="E",0,"Blm Diisi")))))))))</f>
        <v>1</v>
      </c>
      <c r="N137" s="38"/>
      <c r="P137" s="37"/>
    </row>
    <row r="138" spans="1:16" customFormat="1" ht="86.4" x14ac:dyDescent="0.3">
      <c r="A138" s="35"/>
      <c r="B138" s="36"/>
      <c r="C138" s="36"/>
      <c r="D138" s="4" t="s">
        <v>10</v>
      </c>
      <c r="E138" s="3" t="s">
        <v>146</v>
      </c>
      <c r="F138" s="6" t="s">
        <v>150</v>
      </c>
      <c r="G138" s="7"/>
      <c r="H138" s="8"/>
      <c r="I138" s="3" t="s">
        <v>126</v>
      </c>
      <c r="J138" s="8"/>
      <c r="K138" s="6" t="s">
        <v>161</v>
      </c>
      <c r="L138" s="132" t="s">
        <v>436</v>
      </c>
      <c r="M138" s="6">
        <f>IF(K138="Ya/Tidak",IF(L138="Ya",1,IF(L138="Tidak",0,"Blm Diisi")),IF(K138="A/B/C",IF(L138="A",1,IF(L138="B",0.5,IF(L138="C",0,"Blm Diisi"))),IF(K138="A/B/C/D",IF(L138="A",1,IF(L138="B",0.67,IF(L138="C",0.33,IF(L138="D",0,"Blm Diisi")))),IF(K138="A/B/C/D/E",IF(L138="A",1,IF(L138="B",0.75,IF(L138="C",0.5,IF(L138="D",0.25,IF(L138="E",0,"Blm Diisi")))))))))</f>
        <v>1</v>
      </c>
      <c r="N138" s="38"/>
      <c r="P138" s="37"/>
    </row>
    <row r="139" spans="1:16" customFormat="1" ht="72" x14ac:dyDescent="0.3">
      <c r="A139" s="35"/>
      <c r="B139" s="36"/>
      <c r="C139" s="36"/>
      <c r="D139" s="4" t="s">
        <v>12</v>
      </c>
      <c r="E139" s="3" t="s">
        <v>394</v>
      </c>
      <c r="F139" s="6" t="s">
        <v>150</v>
      </c>
      <c r="G139" s="7"/>
      <c r="H139" s="8"/>
      <c r="I139" s="3" t="s">
        <v>395</v>
      </c>
      <c r="J139" s="8"/>
      <c r="K139" s="6" t="s">
        <v>162</v>
      </c>
      <c r="L139" s="37" t="s">
        <v>436</v>
      </c>
      <c r="M139" s="6">
        <f>IF(K139="Ya/Tidak",IF(L139="Ya",1,IF(L139="Tidak",0,"Blm Diisi")),IF(K139="A/B/C",IF(L139="A",1,IF(L139="B",0.5,IF(L139="C",0,"Blm Diisi"))),IF(K139="A/B/C/D",IF(L139="A",1,IF(L139="B",0.67,IF(L139="C",0.33,IF(L139="D",0,"Blm Diisi")))),IF(K139="A/B/C/D/E",IF(L139="A",1,IF(L139="B",0.75,IF(L139="C",0.5,IF(L139="D",0.25,IF(L139="E",0,"Blm Diisi")))))))))</f>
        <v>1</v>
      </c>
      <c r="N139" s="38"/>
      <c r="P139" s="37"/>
    </row>
    <row r="140" spans="1:16" customFormat="1" ht="28.8" x14ac:dyDescent="0.3">
      <c r="A140" s="35"/>
      <c r="B140" s="36"/>
      <c r="C140" s="36"/>
      <c r="D140" s="4" t="s">
        <v>13</v>
      </c>
      <c r="E140" s="3" t="s">
        <v>127</v>
      </c>
      <c r="F140" s="6" t="s">
        <v>150</v>
      </c>
      <c r="G140" s="7"/>
      <c r="H140" s="8"/>
      <c r="I140" s="3" t="s">
        <v>128</v>
      </c>
      <c r="J140" s="8"/>
      <c r="K140" s="6" t="s">
        <v>14</v>
      </c>
      <c r="L140" s="37" t="s">
        <v>150</v>
      </c>
      <c r="M140" s="6">
        <f>IF(K140="Ya/Tidak",IF(L140="Ya",1,IF(L140="Tidak",0,"Blm Diisi")),IF(K140="A/B/C",IF(L140="A",1,IF(L140="B",0.5,IF(L140="C",0,"Blm Diisi"))),IF(K140="A/B/C/D",IF(L140="A",1,IF(L140="B",0.67,IF(L140="C",0.33,IF(L140="D",0,"Blm Diisi")))),IF(K140="A/B/C/D/E",IF(L140="A",1,IF(L140="B",0.75,IF(L140="C",0.5,IF(L140="D",0.25,IF(L140="E",0,"Blm Diisi")))))))))</f>
        <v>1</v>
      </c>
      <c r="N140" s="38"/>
      <c r="P140" s="37"/>
    </row>
    <row r="141" spans="1:16" customFormat="1" x14ac:dyDescent="0.3">
      <c r="A141" s="29"/>
      <c r="B141" s="30"/>
      <c r="C141" s="30">
        <v>3</v>
      </c>
      <c r="D141" s="203" t="s">
        <v>129</v>
      </c>
      <c r="E141" s="203"/>
      <c r="F141" s="31"/>
      <c r="G141" s="31"/>
      <c r="H141" s="32">
        <v>1.5</v>
      </c>
      <c r="I141" s="32"/>
      <c r="J141" s="32">
        <v>1.5</v>
      </c>
      <c r="K141" s="33"/>
      <c r="L141" s="133"/>
      <c r="M141" s="33">
        <f>IF(COUNT(M142:M146)=COUNTA(M142:M146),AVERAGE(M142:M146)*J141,"ISI DULU")</f>
        <v>1.5</v>
      </c>
      <c r="N141" s="34">
        <f>M141/J141</f>
        <v>1</v>
      </c>
      <c r="P141" s="41"/>
    </row>
    <row r="142" spans="1:16" customFormat="1" x14ac:dyDescent="0.3">
      <c r="A142" s="35"/>
      <c r="B142" s="36"/>
      <c r="C142" s="36"/>
      <c r="D142" s="4" t="s">
        <v>8</v>
      </c>
      <c r="E142" s="3" t="s">
        <v>396</v>
      </c>
      <c r="F142" s="6" t="s">
        <v>150</v>
      </c>
      <c r="G142" s="7"/>
      <c r="H142" s="8"/>
      <c r="I142" s="3" t="s">
        <v>130</v>
      </c>
      <c r="J142" s="8"/>
      <c r="K142" s="6" t="s">
        <v>14</v>
      </c>
      <c r="L142" s="37" t="s">
        <v>150</v>
      </c>
      <c r="M142" s="6">
        <f>IF(K142="Ya/Tidak",IF(L142="Ya",1,IF(L142="Tidak",0,"Blm Diisi")),IF(K142="A/B/C",IF(L142="A",1,IF(L142="B",0.5,IF(L142="C",0,"Blm Diisi"))),IF(K142="A/B/C/D",IF(L142="A",1,IF(L142="B",0.67,IF(L142="C",0.33,IF(L142="D",0,"Blm Diisi")))),IF(K142="A/B/C/D/E",IF(L142="A",1,IF(L142="B",0.75,IF(L142="C",0.5,IF(L142="D",0.25,IF(L142="E",0,"Blm Diisi")))))))))</f>
        <v>1</v>
      </c>
      <c r="N142" s="38"/>
      <c r="P142" s="37"/>
    </row>
    <row r="143" spans="1:16" customFormat="1" ht="43.2" x14ac:dyDescent="0.3">
      <c r="A143" s="35"/>
      <c r="B143" s="36"/>
      <c r="C143" s="36"/>
      <c r="D143" s="4" t="s">
        <v>9</v>
      </c>
      <c r="E143" s="3" t="s">
        <v>397</v>
      </c>
      <c r="F143" s="6" t="s">
        <v>150</v>
      </c>
      <c r="G143" s="7"/>
      <c r="H143" s="8"/>
      <c r="I143" s="3" t="s">
        <v>398</v>
      </c>
      <c r="J143" s="8"/>
      <c r="K143" s="6" t="s">
        <v>161</v>
      </c>
      <c r="L143" s="37" t="s">
        <v>436</v>
      </c>
      <c r="M143" s="6">
        <f>IF(K143="Ya/Tidak",IF(L143="Ya",1,IF(L143="Tidak",0,"Blm Diisi")),IF(K143="A/B/C",IF(L143="A",1,IF(L143="B",0.5,IF(L143="C",0,"Blm Diisi"))),IF(K143="A/B/C/D",IF(L143="A",1,IF(L143="B",0.67,IF(L143="C",0.33,IF(L143="D",0,"Blm Diisi")))),IF(K143="A/B/C/D/E",IF(L143="A",1,IF(L143="B",0.75,IF(L143="C",0.5,IF(L143="D",0.25,IF(L143="E",0,"Blm Diisi")))))))))</f>
        <v>1</v>
      </c>
      <c r="N143" s="38"/>
      <c r="P143" s="37"/>
    </row>
    <row r="144" spans="1:16" customFormat="1" ht="28.8" x14ac:dyDescent="0.3">
      <c r="A144" s="35"/>
      <c r="B144" s="36"/>
      <c r="C144" s="36"/>
      <c r="D144" s="4" t="s">
        <v>10</v>
      </c>
      <c r="E144" s="3" t="s">
        <v>399</v>
      </c>
      <c r="F144" s="6" t="s">
        <v>150</v>
      </c>
      <c r="G144" s="7"/>
      <c r="H144" s="8"/>
      <c r="I144" s="3" t="s">
        <v>400</v>
      </c>
      <c r="J144" s="8"/>
      <c r="K144" s="6" t="s">
        <v>14</v>
      </c>
      <c r="L144" s="37" t="s">
        <v>150</v>
      </c>
      <c r="M144" s="6">
        <f>IF(K144="Ya/Tidak",IF(L144="Ya",1,IF(L144="Tidak",0,"Blm Diisi")),IF(K144="A/B/C",IF(L144="A",1,IF(L144="B",0.5,IF(L144="C",0,"Blm Diisi"))),IF(K144="A/B/C/D",IF(L144="A",1,IF(L144="B",0.67,IF(L144="C",0.33,IF(L144="D",0,"Blm Diisi")))),IF(K144="A/B/C/D/E",IF(L144="A",1,IF(L144="B",0.75,IF(L144="C",0.5,IF(L144="D",0.25,IF(L144="E",0,"Blm Diisi")))))))))</f>
        <v>1</v>
      </c>
      <c r="N144" s="38"/>
      <c r="P144" s="37"/>
    </row>
    <row r="145" spans="1:16" customFormat="1" ht="115.2" x14ac:dyDescent="0.3">
      <c r="A145" s="35"/>
      <c r="B145" s="36"/>
      <c r="C145" s="36"/>
      <c r="D145" s="4" t="s">
        <v>12</v>
      </c>
      <c r="E145" s="3" t="s">
        <v>131</v>
      </c>
      <c r="F145" s="6" t="s">
        <v>150</v>
      </c>
      <c r="G145" s="7"/>
      <c r="H145" s="8"/>
      <c r="I145" s="3" t="s">
        <v>132</v>
      </c>
      <c r="J145" s="8"/>
      <c r="K145" s="6" t="s">
        <v>162</v>
      </c>
      <c r="L145" s="37" t="s">
        <v>436</v>
      </c>
      <c r="M145" s="6">
        <f>IF(K145="Ya/Tidak",IF(L145="Ya",1,IF(L145="Tidak",0,"Blm Diisi")),IF(K145="A/B/C",IF(L145="A",1,IF(L145="B",0.5,IF(L145="C",0,"Blm Diisi"))),IF(K145="A/B/C/D",IF(L145="A",1,IF(L145="B",0.67,IF(L145="C",0.33,IF(L145="D",0,"Blm Diisi")))),IF(K145="A/B/C/D/E",IF(L145="A",1,IF(L145="B",0.75,IF(L145="C",0.5,IF(L145="D",0.25,IF(L145="E",0,"Blm Diisi")))))))))</f>
        <v>1</v>
      </c>
      <c r="N145" s="38"/>
      <c r="P145" s="37"/>
    </row>
    <row r="146" spans="1:16" customFormat="1" ht="43.2" x14ac:dyDescent="0.3">
      <c r="A146" s="35"/>
      <c r="B146" s="36"/>
      <c r="C146" s="36"/>
      <c r="D146" s="4" t="s">
        <v>13</v>
      </c>
      <c r="E146" s="3" t="s">
        <v>133</v>
      </c>
      <c r="F146" s="6" t="s">
        <v>150</v>
      </c>
      <c r="G146" s="7"/>
      <c r="H146" s="8"/>
      <c r="I146" s="3" t="s">
        <v>134</v>
      </c>
      <c r="J146" s="8"/>
      <c r="K146" s="6" t="s">
        <v>161</v>
      </c>
      <c r="L146" s="132" t="s">
        <v>436</v>
      </c>
      <c r="M146" s="6">
        <f>IF(K146="Ya/Tidak",IF(L146="Ya",1,IF(L146="Tidak",0,"Blm Diisi")),IF(K146="A/B/C",IF(L146="A",1,IF(L146="B",0.5,IF(L146="C",0,"Blm Diisi"))),IF(K146="A/B/C/D",IF(L146="A",1,IF(L146="B",0.67,IF(L146="C",0.33,IF(L146="D",0,"Blm Diisi")))),IF(K146="A/B/C/D/E",IF(L146="A",1,IF(L146="B",0.75,IF(L146="C",0.5,IF(L146="D",0.25,IF(L146="E",0,"Blm Diisi")))))))))</f>
        <v>1</v>
      </c>
      <c r="N146" s="38"/>
      <c r="P146" s="37"/>
    </row>
    <row r="147" spans="1:16" customFormat="1" x14ac:dyDescent="0.3">
      <c r="A147" s="29"/>
      <c r="B147" s="30"/>
      <c r="C147" s="30">
        <v>4</v>
      </c>
      <c r="D147" s="203" t="s">
        <v>135</v>
      </c>
      <c r="E147" s="203"/>
      <c r="F147" s="31"/>
      <c r="G147" s="31"/>
      <c r="H147" s="32">
        <v>1.5</v>
      </c>
      <c r="I147" s="32"/>
      <c r="J147" s="32">
        <v>1.5</v>
      </c>
      <c r="K147" s="33"/>
      <c r="L147" s="133"/>
      <c r="M147" s="33">
        <f>IF(COUNT(M148:M150)=COUNTA(M148:M150),AVERAGE(M148:M150)*J147,"ISI DULU")</f>
        <v>1.5</v>
      </c>
      <c r="N147" s="34">
        <f>M147/J147</f>
        <v>1</v>
      </c>
      <c r="P147" s="41"/>
    </row>
    <row r="148" spans="1:16" customFormat="1" ht="43.2" x14ac:dyDescent="0.3">
      <c r="A148" s="35"/>
      <c r="B148" s="36"/>
      <c r="C148" s="36"/>
      <c r="D148" s="4" t="s">
        <v>8</v>
      </c>
      <c r="E148" s="3" t="s">
        <v>401</v>
      </c>
      <c r="F148" s="6" t="s">
        <v>150</v>
      </c>
      <c r="G148" s="7"/>
      <c r="H148" s="8"/>
      <c r="I148" s="3" t="s">
        <v>136</v>
      </c>
      <c r="J148" s="8"/>
      <c r="K148" s="6" t="s">
        <v>161</v>
      </c>
      <c r="L148" s="132" t="s">
        <v>436</v>
      </c>
      <c r="M148" s="6">
        <f>IF(K148="Ya/Tidak",IF(L148="Ya",1,IF(L148="Tidak",0,"Blm Diisi")),IF(K148="A/B/C",IF(L148="A",1,IF(L148="B",0.5,IF(L148="C",0,"Blm Diisi"))),IF(K148="A/B/C/D",IF(L148="A",1,IF(L148="B",0.67,IF(L148="C",0.33,IF(L148="D",0,"Blm Diisi")))),IF(K148="A/B/C/D/E",IF(L148="A",1,IF(L148="B",0.75,IF(L148="C",0.5,IF(L148="D",0.25,IF(L148="E",0,"Blm Diisi")))))))))</f>
        <v>1</v>
      </c>
      <c r="N148" s="38"/>
      <c r="P148" s="37"/>
    </row>
    <row r="149" spans="1:16" customFormat="1" ht="28.8" x14ac:dyDescent="0.3">
      <c r="A149" s="35"/>
      <c r="B149" s="36"/>
      <c r="C149" s="36"/>
      <c r="D149" s="4" t="s">
        <v>9</v>
      </c>
      <c r="E149" s="3" t="s">
        <v>137</v>
      </c>
      <c r="F149" s="6" t="s">
        <v>150</v>
      </c>
      <c r="G149" s="7"/>
      <c r="H149" s="8"/>
      <c r="I149" s="3" t="s">
        <v>138</v>
      </c>
      <c r="J149" s="8"/>
      <c r="K149" s="6" t="s">
        <v>14</v>
      </c>
      <c r="L149" s="132" t="s">
        <v>150</v>
      </c>
      <c r="M149" s="6">
        <f>IF(K149="Ya/Tidak",IF(L149="Ya",1,IF(L149="Tidak",0,"Blm Diisi")),IF(K149="A/B/C",IF(L149="A",1,IF(L149="B",0.5,IF(L149="C",0,"Blm Diisi"))),IF(K149="A/B/C/D",IF(L149="A",1,IF(L149="B",0.67,IF(L149="C",0.33,IF(L149="D",0,"Blm Diisi")))),IF(K149="A/B/C/D/E",IF(L149="A",1,IF(L149="B",0.75,IF(L149="C",0.5,IF(L149="D",0.25,IF(L149="E",0,"Blm Diisi")))))))))</f>
        <v>1</v>
      </c>
      <c r="N149" s="38"/>
      <c r="P149" s="37"/>
    </row>
    <row r="150" spans="1:16" customFormat="1" ht="57.6" x14ac:dyDescent="0.3">
      <c r="A150" s="35"/>
      <c r="B150" s="36"/>
      <c r="C150" s="36"/>
      <c r="D150" s="4" t="s">
        <v>10</v>
      </c>
      <c r="E150" s="3" t="s">
        <v>402</v>
      </c>
      <c r="F150" s="6" t="s">
        <v>150</v>
      </c>
      <c r="G150" s="7"/>
      <c r="H150" s="8"/>
      <c r="I150" s="3" t="s">
        <v>139</v>
      </c>
      <c r="J150" s="8"/>
      <c r="K150" s="6" t="s">
        <v>162</v>
      </c>
      <c r="L150" s="132" t="s">
        <v>436</v>
      </c>
      <c r="M150" s="6">
        <f>IF(K150="Ya/Tidak",IF(L150="Ya",1,IF(L150="Tidak",0,"Blm Diisi")),IF(K150="A/B/C",IF(L150="A",1,IF(L150="B",0.5,IF(L150="C",0,"Blm Diisi"))),IF(K150="A/B/C/D",IF(L150="A",1,IF(L150="B",0.67,IF(L150="C",0.33,IF(L150="D",0,"Blm Diisi")))),IF(K150="A/B/C/D/E",IF(L150="A",1,IF(L150="B",0.75,IF(L150="C",0.5,IF(L150="D",0.25,IF(L150="E",0,"Blm Diisi")))))))))</f>
        <v>1</v>
      </c>
      <c r="N150" s="38"/>
      <c r="P150" s="37"/>
    </row>
    <row r="151" spans="1:16" customFormat="1" x14ac:dyDescent="0.3">
      <c r="A151" s="29"/>
      <c r="B151" s="30"/>
      <c r="C151" s="30">
        <v>5</v>
      </c>
      <c r="D151" s="203" t="s">
        <v>140</v>
      </c>
      <c r="E151" s="203"/>
      <c r="F151" s="31"/>
      <c r="G151" s="31"/>
      <c r="H151" s="32">
        <v>0.5</v>
      </c>
      <c r="I151" s="32"/>
      <c r="J151" s="32">
        <v>0.5</v>
      </c>
      <c r="K151" s="33"/>
      <c r="L151" s="133"/>
      <c r="M151" s="33">
        <f>IF(COUNT(M152:M154)=COUNTA(M152:M154),AVERAGE(M152:M154)*J151,"ISI DULU")</f>
        <v>0.5</v>
      </c>
      <c r="N151" s="34">
        <f>M151/J151</f>
        <v>1</v>
      </c>
      <c r="P151" s="41"/>
    </row>
    <row r="152" spans="1:16" customFormat="1" ht="28.8" x14ac:dyDescent="0.3">
      <c r="A152" s="35"/>
      <c r="B152" s="36"/>
      <c r="C152" s="36"/>
      <c r="D152" s="4" t="s">
        <v>8</v>
      </c>
      <c r="E152" s="3" t="s">
        <v>403</v>
      </c>
      <c r="F152" s="6" t="s">
        <v>150</v>
      </c>
      <c r="G152" s="7"/>
      <c r="H152" s="8"/>
      <c r="I152" s="3" t="s">
        <v>404</v>
      </c>
      <c r="J152" s="8"/>
      <c r="K152" s="6" t="s">
        <v>14</v>
      </c>
      <c r="L152" s="37" t="s">
        <v>150</v>
      </c>
      <c r="M152" s="6">
        <f>IF(K152="Ya/Tidak",IF(L152="Ya",1,IF(L152="Tidak",0,"Blm Diisi")),IF(K152="A/B/C",IF(L152="A",1,IF(L152="B",0.5,IF(L152="C",0,"Blm Diisi"))),IF(K152="A/B/C/D",IF(L152="A",1,IF(L152="B",0.67,IF(L152="C",0.33,IF(L152="D",0,"Blm Diisi")))),IF(K152="A/B/C/D/E",IF(L152="A",1,IF(L152="B",0.75,IF(L152="C",0.5,IF(L152="D",0.25,IF(L152="E",0,"Blm Diisi")))))))))</f>
        <v>1</v>
      </c>
      <c r="N152" s="38"/>
      <c r="P152" s="37"/>
    </row>
    <row r="153" spans="1:16" customFormat="1" ht="57.6" x14ac:dyDescent="0.3">
      <c r="A153" s="35"/>
      <c r="B153" s="36"/>
      <c r="C153" s="36"/>
      <c r="D153" s="4" t="s">
        <v>9</v>
      </c>
      <c r="E153" s="3" t="s">
        <v>405</v>
      </c>
      <c r="F153" s="6" t="s">
        <v>150</v>
      </c>
      <c r="G153" s="7"/>
      <c r="H153" s="8"/>
      <c r="I153" s="3" t="s">
        <v>406</v>
      </c>
      <c r="J153" s="8"/>
      <c r="K153" s="6" t="s">
        <v>162</v>
      </c>
      <c r="L153" s="132" t="s">
        <v>436</v>
      </c>
      <c r="M153" s="6">
        <f>IF(K153="Ya/Tidak",IF(L153="Ya",1,IF(L153="Tidak",0,"Blm Diisi")),IF(K153="A/B/C",IF(L153="A",1,IF(L153="B",0.5,IF(L153="C",0,"Blm Diisi"))),IF(K153="A/B/C/D",IF(L153="A",1,IF(L153="B",0.67,IF(L153="C",0.33,IF(L153="D",0,"Blm Diisi")))),IF(K153="A/B/C/D/E",IF(L153="A",1,IF(L153="B",0.75,IF(L153="C",0.5,IF(L153="D",0.25,IF(L153="E",0,"Blm Diisi")))))))))</f>
        <v>1</v>
      </c>
      <c r="N153" s="38"/>
      <c r="P153" s="37"/>
    </row>
    <row r="154" spans="1:16" customFormat="1" ht="43.2" x14ac:dyDescent="0.3">
      <c r="A154" s="35"/>
      <c r="B154" s="36"/>
      <c r="C154" s="36"/>
      <c r="D154" s="4" t="s">
        <v>10</v>
      </c>
      <c r="E154" s="3" t="s">
        <v>407</v>
      </c>
      <c r="F154" s="6" t="s">
        <v>150</v>
      </c>
      <c r="G154" s="7"/>
      <c r="H154" s="8"/>
      <c r="I154" s="3" t="s">
        <v>408</v>
      </c>
      <c r="J154" s="8"/>
      <c r="K154" s="6" t="s">
        <v>161</v>
      </c>
      <c r="L154" s="37" t="s">
        <v>436</v>
      </c>
      <c r="M154" s="6">
        <f>IF(K154="Ya/Tidak",IF(L154="Ya",1,IF(L154="Tidak",0,"Blm Diisi")),IF(K154="A/B/C",IF(L154="A",1,IF(L154="B",0.5,IF(L154="C",0,"Blm Diisi"))),IF(K154="A/B/C/D",IF(L154="A",1,IF(L154="B",0.67,IF(L154="C",0.33,IF(L154="D",0,"Blm Diisi")))),IF(K154="A/B/C/D/E",IF(L154="A",1,IF(L154="B",0.75,IF(L154="C",0.5,IF(L154="D",0.25,IF(L154="E",0,"Blm Diisi")))))))))</f>
        <v>1</v>
      </c>
      <c r="N154" s="38"/>
      <c r="P154" s="37"/>
    </row>
    <row r="155" spans="1:16" x14ac:dyDescent="0.3">
      <c r="A155" s="204" t="s">
        <v>141</v>
      </c>
      <c r="B155" s="204"/>
      <c r="C155" s="204"/>
      <c r="D155" s="204"/>
      <c r="E155" s="204"/>
      <c r="F155" s="80"/>
      <c r="G155" s="80"/>
      <c r="H155" s="81"/>
      <c r="I155" s="82"/>
      <c r="J155" s="81"/>
      <c r="K155" s="82"/>
      <c r="L155" s="83"/>
      <c r="M155" s="81">
        <f>SUM(M7,M24,M29,M34,M46,M72,M84,M128)</f>
        <v>23.5</v>
      </c>
      <c r="N155" s="84"/>
      <c r="P155" s="83"/>
    </row>
  </sheetData>
  <mergeCells count="40">
    <mergeCell ref="D8:E8"/>
    <mergeCell ref="K2:N2"/>
    <mergeCell ref="A4:E4"/>
    <mergeCell ref="F4:G4"/>
    <mergeCell ref="B6:E6"/>
    <mergeCell ref="D141:E141"/>
    <mergeCell ref="D135:E135"/>
    <mergeCell ref="D147:E147"/>
    <mergeCell ref="D151:E151"/>
    <mergeCell ref="A155:E155"/>
    <mergeCell ref="D52:E52"/>
    <mergeCell ref="D53:E53"/>
    <mergeCell ref="D56:E56"/>
    <mergeCell ref="D57:E57"/>
    <mergeCell ref="D64:E64"/>
    <mergeCell ref="D35:E35"/>
    <mergeCell ref="D42:E42"/>
    <mergeCell ref="D39:E39"/>
    <mergeCell ref="D45:E45"/>
    <mergeCell ref="D47:E47"/>
    <mergeCell ref="D12:E12"/>
    <mergeCell ref="D16:E16"/>
    <mergeCell ref="D21:E21"/>
    <mergeCell ref="D25:E25"/>
    <mergeCell ref="D28:E28"/>
    <mergeCell ref="D67:E67"/>
    <mergeCell ref="D129:E129"/>
    <mergeCell ref="D73:E73"/>
    <mergeCell ref="D80:E80"/>
    <mergeCell ref="D85:E85"/>
    <mergeCell ref="D118:E118"/>
    <mergeCell ref="D120:E120"/>
    <mergeCell ref="D125:E125"/>
    <mergeCell ref="D127:E127"/>
    <mergeCell ref="D70:E70"/>
    <mergeCell ref="I90:I95"/>
    <mergeCell ref="I96:I101"/>
    <mergeCell ref="D109:E109"/>
    <mergeCell ref="D102:E102"/>
    <mergeCell ref="I112:I115"/>
  </mergeCells>
  <conditionalFormatting sqref="E32">
    <cfRule type="containsText" dxfId="2" priority="1" operator="containsText" text="Dihapus">
      <formula>NOT(ISERROR(SEARCH("Dihapus",E32)))</formula>
    </cfRule>
  </conditionalFormatting>
  <dataValidations count="6">
    <dataValidation type="list" allowBlank="1" showInputMessage="1" showErrorMessage="1" sqref="M93:M95 M113:M115 M97:M101 M91" xr:uid="{F2476D59-2528-4DE8-8842-5712F3615F1D}">
      <formula1>"-"</formula1>
    </dataValidation>
    <dataValidation type="list" allowBlank="1" showInputMessage="1" showErrorMessage="1" sqref="L65 L139 L14 L63 L54:L55 L150 L40:L41 L68 L108 L10:L11 L110:L111 L121 L124 L20 L43 L131:L132 L136 L145 L104:L106 L74:L79 L36:L38 L22:L23 L48:L50 L17 L58:L60 L81 L83 L153" xr:uid="{B77E836A-1555-4B62-97B3-CEC2B3C695CF}">
      <formula1>"A,B,C,D"</formula1>
    </dataValidation>
    <dataValidation type="list" allowBlank="1" showInputMessage="1" showErrorMessage="1" sqref="L9 L143 L123 L107 L66 L62 L31 L44:L45 L51 L86 L116 L148 L15 L126 L133:L134 L137:L138 L146 L119 L26:L27 L18:L19 L103 L154" xr:uid="{6E908577-3AB3-4890-9716-00F7B0E534EB}">
      <formula1>"A,B,C"</formula1>
    </dataValidation>
    <dataValidation type="list" allowBlank="1" showInputMessage="1" showErrorMessage="1" sqref="L144 L149 L140 L71 L152 L142 L13 L87:L89 L32 L117 L122 L130" xr:uid="{86396999-605C-4D1F-B4EA-AC3E01D6DD76}">
      <formula1>"Ya,Tidak"</formula1>
    </dataValidation>
    <dataValidation type="list" allowBlank="1" showInputMessage="1" showErrorMessage="1" sqref="L69 L61 L82" xr:uid="{A7D442E7-3436-49DF-8A39-361567A19C92}">
      <formula1>"A,B,C,D,E"</formula1>
    </dataValidation>
    <dataValidation type="whole" operator="greaterThanOrEqual" allowBlank="1" showInputMessage="1" showErrorMessage="1" sqref="L113:L115" xr:uid="{06F5935D-DAC7-4C17-A0DC-F879B03B44A1}">
      <formula1>0</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155"/>
  <sheetViews>
    <sheetView topLeftCell="A145" zoomScale="80" zoomScaleNormal="80" workbookViewId="0">
      <selection activeCell="I159" sqref="I159"/>
    </sheetView>
  </sheetViews>
  <sheetFormatPr defaultColWidth="9.109375" defaultRowHeight="14.4" x14ac:dyDescent="0.3"/>
  <cols>
    <col min="1" max="1" width="3.44140625" style="124" customWidth="1"/>
    <col min="2" max="2" width="4.44140625" style="125" customWidth="1"/>
    <col min="3" max="3" width="3.44140625" style="125" customWidth="1"/>
    <col min="4" max="4" width="2.88671875" style="126" customWidth="1"/>
    <col min="5" max="5" width="43.44140625" style="127" bestFit="1" customWidth="1"/>
    <col min="6" max="6" width="2.88671875" style="85" hidden="1" customWidth="1"/>
    <col min="7" max="7" width="5.44140625" style="128" hidden="1" customWidth="1"/>
    <col min="8" max="8" width="6.44140625" style="129" bestFit="1" customWidth="1"/>
    <col min="9" max="9" width="82.88671875" style="85" bestFit="1" customWidth="1"/>
    <col min="10" max="10" width="6.44140625" style="129" hidden="1" customWidth="1"/>
    <col min="11" max="11" width="11.109375" style="85" customWidth="1"/>
    <col min="12" max="13" width="9.109375" style="85"/>
    <col min="14" max="14" width="10.88671875" style="85" bestFit="1" customWidth="1"/>
    <col min="15" max="15" width="6.109375" style="85" customWidth="1"/>
    <col min="16" max="16" width="47.44140625" style="85" customWidth="1"/>
    <col min="17" max="16384" width="9.109375" style="85"/>
  </cols>
  <sheetData>
    <row r="1" spans="1:16" ht="15" thickBot="1" x14ac:dyDescent="0.35">
      <c r="E1" s="85"/>
    </row>
    <row r="2" spans="1:16" ht="24.9" customHeight="1" thickBot="1" x14ac:dyDescent="0.35">
      <c r="E2" s="85"/>
      <c r="K2" s="218" t="s">
        <v>477</v>
      </c>
      <c r="L2" s="219"/>
      <c r="M2" s="219"/>
      <c r="N2" s="220"/>
    </row>
    <row r="3" spans="1:16" ht="16.5" customHeight="1" x14ac:dyDescent="0.7">
      <c r="E3" s="85"/>
      <c r="K3" s="147"/>
      <c r="L3" s="147"/>
      <c r="M3" s="147"/>
      <c r="N3" s="147"/>
    </row>
    <row r="4" spans="1:16" s="12" customFormat="1" ht="28.8" x14ac:dyDescent="0.3">
      <c r="A4" s="221" t="s">
        <v>0</v>
      </c>
      <c r="B4" s="221"/>
      <c r="C4" s="221"/>
      <c r="D4" s="221"/>
      <c r="E4" s="221"/>
      <c r="F4" s="222" t="s">
        <v>155</v>
      </c>
      <c r="G4" s="222"/>
      <c r="H4" s="9" t="s">
        <v>1</v>
      </c>
      <c r="I4" s="10" t="s">
        <v>2</v>
      </c>
      <c r="J4" s="9" t="s">
        <v>1</v>
      </c>
      <c r="K4" s="136" t="s">
        <v>156</v>
      </c>
      <c r="L4" s="137" t="s">
        <v>157</v>
      </c>
      <c r="M4" s="138" t="s">
        <v>158</v>
      </c>
      <c r="N4" s="144" t="s">
        <v>159</v>
      </c>
      <c r="P4" s="199" t="s">
        <v>160</v>
      </c>
    </row>
    <row r="5" spans="1:16" s="12" customFormat="1" x14ac:dyDescent="0.3">
      <c r="A5" s="171"/>
      <c r="B5" s="172"/>
      <c r="C5" s="172"/>
      <c r="D5" s="172"/>
      <c r="E5" s="172"/>
      <c r="F5" s="13"/>
      <c r="G5" s="13"/>
      <c r="H5" s="14"/>
      <c r="I5" s="173"/>
      <c r="J5" s="14"/>
      <c r="K5" s="174"/>
      <c r="L5" s="175"/>
      <c r="M5" s="173"/>
      <c r="N5" s="170"/>
      <c r="P5" s="15"/>
    </row>
    <row r="6" spans="1:16" s="21" customFormat="1" x14ac:dyDescent="0.3">
      <c r="A6" s="93" t="s">
        <v>3</v>
      </c>
      <c r="B6" s="223" t="s">
        <v>4</v>
      </c>
      <c r="C6" s="223"/>
      <c r="D6" s="223"/>
      <c r="E6" s="223"/>
      <c r="F6" s="180"/>
      <c r="G6" s="180"/>
      <c r="H6" s="97"/>
      <c r="I6" s="97"/>
      <c r="J6" s="97"/>
      <c r="K6" s="97"/>
      <c r="L6" s="97"/>
      <c r="M6" s="181"/>
      <c r="N6" s="145"/>
      <c r="P6" s="18"/>
    </row>
    <row r="7" spans="1:16" customFormat="1" x14ac:dyDescent="0.3">
      <c r="A7" s="44"/>
      <c r="B7" s="45" t="s">
        <v>5</v>
      </c>
      <c r="C7" s="46" t="s">
        <v>6</v>
      </c>
      <c r="D7" s="47"/>
      <c r="E7" s="48"/>
      <c r="F7" s="49"/>
      <c r="G7" s="49"/>
      <c r="H7" s="50">
        <v>2.5</v>
      </c>
      <c r="I7" s="50"/>
      <c r="J7" s="50"/>
      <c r="K7" s="50"/>
      <c r="L7" s="50"/>
      <c r="M7" s="51">
        <f>M8+M12+M16+M21</f>
        <v>2.5</v>
      </c>
      <c r="N7" s="53">
        <f>M7/H7</f>
        <v>1</v>
      </c>
      <c r="P7" s="27"/>
    </row>
    <row r="8" spans="1:16" customFormat="1" x14ac:dyDescent="0.3">
      <c r="A8" s="29"/>
      <c r="B8" s="30"/>
      <c r="C8" s="30">
        <v>1</v>
      </c>
      <c r="D8" s="203" t="s">
        <v>7</v>
      </c>
      <c r="E8" s="203"/>
      <c r="F8" s="31"/>
      <c r="G8" s="31"/>
      <c r="H8" s="32">
        <v>0.5</v>
      </c>
      <c r="I8" s="32"/>
      <c r="J8" s="32">
        <v>0.5</v>
      </c>
      <c r="K8" s="32"/>
      <c r="L8" s="32"/>
      <c r="M8" s="33">
        <f>IF(COUNT(M9:M11)=COUNTA(M9:M11),AVERAGE(M9:M11)*J8,"ISI DULU")</f>
        <v>0.5</v>
      </c>
      <c r="N8" s="34">
        <f>M8/J8</f>
        <v>1</v>
      </c>
      <c r="P8" s="32"/>
    </row>
    <row r="9" spans="1:16" s="153" customFormat="1" ht="57.6" customHeight="1" x14ac:dyDescent="0.3">
      <c r="A9" s="148"/>
      <c r="B9" s="149"/>
      <c r="C9" s="149"/>
      <c r="D9" s="182" t="s">
        <v>8</v>
      </c>
      <c r="E9" s="183" t="s">
        <v>451</v>
      </c>
      <c r="F9" s="150" t="s">
        <v>150</v>
      </c>
      <c r="G9" s="151"/>
      <c r="H9" s="152"/>
      <c r="I9" s="2" t="s">
        <v>431</v>
      </c>
      <c r="J9" s="38"/>
      <c r="K9" s="6" t="s">
        <v>161</v>
      </c>
      <c r="L9" s="132" t="s">
        <v>436</v>
      </c>
      <c r="M9" s="6">
        <f>IF(K9="Ya/Tidak",IF(L9="Ya",1,IF(L9="Tidak",0,"Blm Diisi")),IF(K9="A/B/C",IF(L9="A",1,IF(L9="B",0.5,IF(L9="C",0,"Blm Diisi"))),IF(K9="A/B/C/D",IF(L9="A",1,IF(L9="B",0.67,IF(L9="C",0.33,IF(L9="D",0,"Blm Diisi")))),IF(K9="A/B/C/D/E",IF(L9="A",1,IF(L9="B",0.75,IF(L9="C",0.5,IF(L9="D",0.25,IF(L9="E",0,"Blm Diisi")))))))))</f>
        <v>1</v>
      </c>
      <c r="N9" s="38"/>
      <c r="P9" s="37"/>
    </row>
    <row r="10" spans="1:16" customFormat="1" ht="115.2" x14ac:dyDescent="0.3">
      <c r="A10" s="35"/>
      <c r="B10" s="36"/>
      <c r="C10" s="36"/>
      <c r="D10" s="4" t="s">
        <v>9</v>
      </c>
      <c r="E10" s="186" t="s">
        <v>448</v>
      </c>
      <c r="F10" s="6" t="s">
        <v>150</v>
      </c>
      <c r="G10" s="7"/>
      <c r="H10" s="8"/>
      <c r="I10" s="39" t="s">
        <v>447</v>
      </c>
      <c r="J10" s="38"/>
      <c r="K10" s="6" t="s">
        <v>162</v>
      </c>
      <c r="L10" s="37" t="s">
        <v>436</v>
      </c>
      <c r="M10" s="6">
        <f>IF(K10="Ya/Tidak",IF(L10="Ya",1,IF(L10="Tidak",0,"Blm Diisi")),IF(K10="A/B/C",IF(L10="A",1,IF(L10="B",0.5,IF(L10="C",0,"Blm Diisi"))),IF(K10="A/B/C/D",IF(L10="A",1,IF(L10="B",0.67,IF(L10="C",0.33,IF(L10="D",0,"Blm Diisi")))),IF(K10="A/B/C/D/E",IF(L10="A",1,IF(L10="B",0.75,IF(L10="C",0.5,IF(L10="D",0.25,IF(L10="E",0,"Blm Diisi")))))))))</f>
        <v>1</v>
      </c>
      <c r="N10" s="38"/>
      <c r="P10" s="37"/>
    </row>
    <row r="11" spans="1:16" customFormat="1" ht="103.65" customHeight="1" x14ac:dyDescent="0.3">
      <c r="A11" s="35"/>
      <c r="B11" s="36"/>
      <c r="C11" s="36"/>
      <c r="D11" s="4" t="s">
        <v>10</v>
      </c>
      <c r="E11" s="186" t="s">
        <v>449</v>
      </c>
      <c r="F11" s="6" t="s">
        <v>150</v>
      </c>
      <c r="G11" s="7"/>
      <c r="H11" s="8"/>
      <c r="I11" s="3" t="s">
        <v>450</v>
      </c>
      <c r="J11" s="38"/>
      <c r="K11" s="6" t="s">
        <v>162</v>
      </c>
      <c r="L11" s="37" t="s">
        <v>436</v>
      </c>
      <c r="M11" s="6">
        <f>IF(K11="Ya/Tidak",IF(L11="Ya",1,IF(L11="Tidak",0,"Blm Diisi")),IF(K11="A/B/C",IF(L11="A",1,IF(L11="B",0.5,IF(L11="C",0,"Blm Diisi"))),IF(K11="A/B/C/D",IF(L11="A",1,IF(L11="B",0.67,IF(L11="C",0.33,IF(L11="D",0,"Blm Diisi")))),IF(K11="A/B/C/D/E",IF(L11="A",1,IF(L11="B",0.75,IF(L11="C",0.5,IF(L11="D",0.25,IF(L11="E",0,"Blm Diisi")))))))))</f>
        <v>1</v>
      </c>
      <c r="N11" s="38"/>
      <c r="P11" s="37"/>
    </row>
    <row r="12" spans="1:16" customFormat="1" ht="19.5" customHeight="1" x14ac:dyDescent="0.3">
      <c r="A12" s="140"/>
      <c r="B12" s="141"/>
      <c r="C12" s="141">
        <v>2</v>
      </c>
      <c r="D12" s="216" t="s">
        <v>163</v>
      </c>
      <c r="E12" s="216"/>
      <c r="F12" s="142"/>
      <c r="G12" s="40"/>
      <c r="H12" s="33">
        <v>0.5</v>
      </c>
      <c r="I12" s="33"/>
      <c r="J12" s="33">
        <v>0.5</v>
      </c>
      <c r="K12" s="33"/>
      <c r="L12" s="33"/>
      <c r="M12" s="33">
        <f>IF(COUNT(M13:M15)=COUNTA(M13:M15),AVERAGE(M13:M15)*J12,"ISI DULU")</f>
        <v>0.5</v>
      </c>
      <c r="N12" s="34">
        <f>M12/J12</f>
        <v>1</v>
      </c>
      <c r="P12" s="41"/>
    </row>
    <row r="13" spans="1:16" customFormat="1" ht="28.8" x14ac:dyDescent="0.3">
      <c r="A13" s="35"/>
      <c r="B13" s="36"/>
      <c r="C13" s="36"/>
      <c r="D13" s="4" t="s">
        <v>8</v>
      </c>
      <c r="E13" s="3" t="s">
        <v>452</v>
      </c>
      <c r="F13" s="6" t="s">
        <v>150</v>
      </c>
      <c r="G13" s="7"/>
      <c r="H13" s="8"/>
      <c r="I13" s="2" t="s">
        <v>453</v>
      </c>
      <c r="J13" s="8"/>
      <c r="K13" s="6" t="s">
        <v>14</v>
      </c>
      <c r="L13" s="132" t="s">
        <v>150</v>
      </c>
      <c r="M13" s="6">
        <f>IF(K13="Ya/Tidak",IF(L13="Ya",1,IF(L13="Tidak",0,"Blm Diisi")),IF(K13="A/B/C",IF(L13="A",1,IF(L13="B",0.5,IF(L13="C",0,"Blm Diisi"))),IF(K13="A/B/C/D",IF(L13="A",1,IF(L13="B",0.67,IF(L13="C",0.33,IF(L13="D",0,"Blm Diisi")))),IF(K13="A/B/C/D/E",IF(L13="A",1,IF(L13="B",0.75,IF(L13="C",0.5,IF(L13="D",0.25,IF(L13="E",0,"Blm Diisi")))))))))</f>
        <v>1</v>
      </c>
      <c r="N13" s="38"/>
      <c r="P13" s="37"/>
    </row>
    <row r="14" spans="1:16" customFormat="1" ht="117.6" customHeight="1" x14ac:dyDescent="0.3">
      <c r="A14" s="35"/>
      <c r="B14" s="36"/>
      <c r="C14" s="36"/>
      <c r="D14" s="4" t="s">
        <v>13</v>
      </c>
      <c r="E14" s="3" t="s">
        <v>454</v>
      </c>
      <c r="F14" s="6" t="s">
        <v>150</v>
      </c>
      <c r="G14" s="7"/>
      <c r="H14" s="8"/>
      <c r="I14" s="2" t="s">
        <v>433</v>
      </c>
      <c r="J14" s="8"/>
      <c r="K14" s="6" t="s">
        <v>162</v>
      </c>
      <c r="L14" s="132" t="s">
        <v>436</v>
      </c>
      <c r="M14" s="6">
        <f>IF(K14="Ya/Tidak",IF(L14="Ya",1,IF(L14="Tidak",0,"Blm Diisi")),IF(K14="A/B/C",IF(L14="A",1,IF(L14="B",0.5,IF(L14="C",0,"Blm Diisi"))),IF(K14="A/B/C/D",IF(L14="A",1,IF(L14="B",0.67,IF(L14="C",0.33,IF(L14="D",0,"Blm Diisi")))),IF(K14="A/B/C/D/E",IF(L14="A",1,IF(L14="B",0.75,IF(L14="C",0.5,IF(L14="D",0.25,IF(L14="E",0,"Blm Diisi")))))))))</f>
        <v>1</v>
      </c>
      <c r="N14" s="38"/>
      <c r="P14" s="37"/>
    </row>
    <row r="15" spans="1:16" customFormat="1" ht="72" x14ac:dyDescent="0.3">
      <c r="A15" s="35"/>
      <c r="B15" s="36"/>
      <c r="C15" s="36"/>
      <c r="D15" s="4" t="s">
        <v>185</v>
      </c>
      <c r="E15" s="2" t="s">
        <v>438</v>
      </c>
      <c r="F15" s="6"/>
      <c r="G15" s="7"/>
      <c r="H15" s="8"/>
      <c r="I15" s="2" t="s">
        <v>432</v>
      </c>
      <c r="J15" s="8"/>
      <c r="K15" s="6" t="s">
        <v>161</v>
      </c>
      <c r="L15" s="132" t="s">
        <v>436</v>
      </c>
      <c r="M15" s="6">
        <f>IF(K15="Ya/Tidak",IF(L15="Ya",1,IF(L15="Tidak",0,"Blm Diisi")),IF(K15="A/B/C",IF(L15="A",1,IF(L15="B",0.5,IF(L15="C",0,"Blm Diisi"))),IF(K15="A/B/C/D",IF(L15="A",1,IF(L15="B",0.67,IF(L15="C",0.33,IF(L15="D",0,"Blm Diisi")))),IF(K15="A/B/C/D/E",IF(L15="A",1,IF(L15="B",0.75,IF(L15="C",0.5,IF(L15="D",0.25,IF(L15="E",0,"Blm Diisi")))))))))</f>
        <v>1</v>
      </c>
      <c r="N15" s="38"/>
      <c r="P15" s="37"/>
    </row>
    <row r="16" spans="1:16" customFormat="1" x14ac:dyDescent="0.3">
      <c r="A16" s="29"/>
      <c r="B16" s="30"/>
      <c r="C16" s="30">
        <v>3</v>
      </c>
      <c r="D16" s="203" t="s">
        <v>15</v>
      </c>
      <c r="E16" s="203"/>
      <c r="F16" s="31"/>
      <c r="G16" s="31"/>
      <c r="H16" s="32">
        <v>1</v>
      </c>
      <c r="I16" s="32"/>
      <c r="J16" s="32">
        <v>1</v>
      </c>
      <c r="K16" s="33"/>
      <c r="L16" s="33"/>
      <c r="M16" s="33">
        <f>IF(COUNT(M17:M20)=COUNTA(M17:M20),AVERAGE(M17:M20)*J16,"ISI DULU")</f>
        <v>1</v>
      </c>
      <c r="N16" s="34">
        <f>M16/J16</f>
        <v>1</v>
      </c>
      <c r="P16" s="41"/>
    </row>
    <row r="17" spans="1:16" customFormat="1" ht="100.8" x14ac:dyDescent="0.3">
      <c r="A17" s="35"/>
      <c r="B17" s="36"/>
      <c r="C17" s="36"/>
      <c r="D17" s="4" t="s">
        <v>12</v>
      </c>
      <c r="E17" s="3" t="s">
        <v>179</v>
      </c>
      <c r="F17" s="7"/>
      <c r="G17" s="6" t="s">
        <v>177</v>
      </c>
      <c r="H17" s="8"/>
      <c r="I17" s="3" t="s">
        <v>180</v>
      </c>
      <c r="J17" s="38"/>
      <c r="K17" s="6" t="s">
        <v>162</v>
      </c>
      <c r="L17" s="37" t="s">
        <v>436</v>
      </c>
      <c r="M17" s="6">
        <f>IF(K17="Ya/Tidak",IF(L17="Ya",1,IF(L17="Tidak",0,"Blm Diisi")),IF(K17="A/B/C",IF(L17="A",1,IF(L17="B",0.5,IF(L17="C",0,"Blm Diisi"))),IF(K17="A/B/C/D",IF(L17="A",1,IF(L17="B",0.67,IF(L17="C",0.33,IF(L17="D",0,"Blm Diisi")))),IF(K17="A/B/C/D/E",IF(L17="A",1,IF(L17="B",0.75,IF(L17="C",0.5,IF(L17="D",0.25,IF(L17="E",0,"Blm Diisi")))))))))</f>
        <v>1</v>
      </c>
      <c r="N17" s="38"/>
      <c r="P17" s="37"/>
    </row>
    <row r="18" spans="1:16" customFormat="1" ht="43.2" x14ac:dyDescent="0.3">
      <c r="A18" s="35"/>
      <c r="B18" s="36"/>
      <c r="C18" s="36"/>
      <c r="D18" s="4" t="s">
        <v>16</v>
      </c>
      <c r="E18" s="3" t="s">
        <v>183</v>
      </c>
      <c r="F18" s="7"/>
      <c r="G18" s="6" t="s">
        <v>177</v>
      </c>
      <c r="H18" s="8"/>
      <c r="I18" s="3" t="s">
        <v>487</v>
      </c>
      <c r="J18" s="8"/>
      <c r="K18" s="6" t="s">
        <v>161</v>
      </c>
      <c r="L18" s="132" t="s">
        <v>436</v>
      </c>
      <c r="M18" s="6">
        <f>IF(K18="Ya/Tidak",IF(L18="Ya",1,IF(L18="Tidak",0,"Blm Diisi")),IF(K18="A/B/C",IF(L18="A",1,IF(L18="B",0.5,IF(L18="C",0,"Blm Diisi"))),IF(K18="A/B/C/D",IF(L18="A",1,IF(L18="B",0.67,IF(L18="C",0.33,IF(L18="D",0,"Blm Diisi")))),IF(K18="A/B/C/D/E",IF(L18="A",1,IF(L18="B",0.75,IF(L18="C",0.5,IF(L18="D",0.25,IF(L18="E",0,"Blm Diisi")))))))))</f>
        <v>1</v>
      </c>
      <c r="N18" s="38"/>
      <c r="P18" s="37"/>
    </row>
    <row r="19" spans="1:16" customFormat="1" ht="57.6" x14ac:dyDescent="0.3">
      <c r="A19" s="35"/>
      <c r="B19" s="36"/>
      <c r="C19" s="36"/>
      <c r="D19" s="4" t="s">
        <v>185</v>
      </c>
      <c r="E19" s="3" t="s">
        <v>186</v>
      </c>
      <c r="F19" s="6" t="s">
        <v>150</v>
      </c>
      <c r="G19" s="7"/>
      <c r="H19" s="8"/>
      <c r="I19" s="3" t="s">
        <v>187</v>
      </c>
      <c r="J19" s="8"/>
      <c r="K19" s="6" t="s">
        <v>161</v>
      </c>
      <c r="L19" s="132" t="s">
        <v>436</v>
      </c>
      <c r="M19" s="6">
        <f>IF(K19="Ya/Tidak",IF(L19="Ya",1,IF(L19="Tidak",0,"Blm Diisi")),IF(K19="A/B/C",IF(L19="A",1,IF(L19="B",0.5,IF(L19="C",0,"Blm Diisi"))),IF(K19="A/B/C/D",IF(L19="A",1,IF(L19="B",0.67,IF(L19="C",0.33,IF(L19="D",0,"Blm Diisi")))),IF(K19="A/B/C/D/E",IF(L19="A",1,IF(L19="B",0.75,IF(L19="C",0.5,IF(L19="D",0.25,IF(L19="E",0,"Blm Diisi")))))))))</f>
        <v>1</v>
      </c>
      <c r="N19" s="38"/>
      <c r="P19" s="37"/>
    </row>
    <row r="20" spans="1:16" customFormat="1" ht="86.4" x14ac:dyDescent="0.3">
      <c r="A20" s="35"/>
      <c r="B20" s="36"/>
      <c r="C20" s="36"/>
      <c r="D20" s="4" t="s">
        <v>211</v>
      </c>
      <c r="E20" s="2" t="s">
        <v>437</v>
      </c>
      <c r="F20" s="6"/>
      <c r="G20" s="7"/>
      <c r="H20" s="8"/>
      <c r="I20" s="3" t="s">
        <v>11</v>
      </c>
      <c r="J20" s="8"/>
      <c r="K20" s="6" t="s">
        <v>162</v>
      </c>
      <c r="L20" s="132" t="s">
        <v>436</v>
      </c>
      <c r="M20" s="6">
        <f>IF(K20="Ya/Tidak",IF(L20="Ya",1,IF(L20="Tidak",0,"Blm Diisi")),IF(K20="A/B/C",IF(L20="A",1,IF(L20="B",0.5,IF(L20="C",0,"Blm Diisi"))),IF(K20="A/B/C/D",IF(L20="A",1,IF(L20="B",0.67,IF(L20="C",0.33,IF(L20="D",0,"Blm Diisi")))),IF(K20="A/B/C/D/E",IF(L20="A",1,IF(L20="B",0.75,IF(L20="C",0.5,IF(L20="D",0.25,IF(L20="E",0,"Blm Diisi")))))))))</f>
        <v>1</v>
      </c>
      <c r="N20" s="38"/>
      <c r="P20" s="37"/>
    </row>
    <row r="21" spans="1:16" customFormat="1" x14ac:dyDescent="0.3">
      <c r="A21" s="29"/>
      <c r="B21" s="30"/>
      <c r="C21" s="30">
        <v>4</v>
      </c>
      <c r="D21" s="203" t="s">
        <v>17</v>
      </c>
      <c r="E21" s="203"/>
      <c r="F21" s="31"/>
      <c r="G21" s="31"/>
      <c r="H21" s="32">
        <v>0.5</v>
      </c>
      <c r="I21" s="32"/>
      <c r="J21" s="32">
        <v>0.5</v>
      </c>
      <c r="K21" s="33"/>
      <c r="L21" s="33"/>
      <c r="M21" s="33">
        <f>IF(COUNT(M22:M23)=COUNTA(M22:M23),AVERAGE(M22:M23)*J21,"ISI DULU")</f>
        <v>0.5</v>
      </c>
      <c r="N21" s="34">
        <f>M21/J21</f>
        <v>1</v>
      </c>
      <c r="P21" s="41"/>
    </row>
    <row r="22" spans="1:16" customFormat="1" ht="115.2" x14ac:dyDescent="0.3">
      <c r="A22" s="35"/>
      <c r="B22" s="36"/>
      <c r="C22" s="36"/>
      <c r="D22" s="4" t="s">
        <v>8</v>
      </c>
      <c r="E22" s="3" t="s">
        <v>455</v>
      </c>
      <c r="F22" s="6" t="s">
        <v>150</v>
      </c>
      <c r="G22" s="7"/>
      <c r="H22" s="8"/>
      <c r="I22" s="2" t="s">
        <v>434</v>
      </c>
      <c r="J22" s="8"/>
      <c r="K22" s="6" t="s">
        <v>162</v>
      </c>
      <c r="L22" s="132" t="s">
        <v>436</v>
      </c>
      <c r="M22" s="6">
        <f>IF(K22="Ya/Tidak",IF(L22="Ya",1,IF(L22="Tidak",0,"Blm Diisi")),IF(K22="A/B/C",IF(L22="A",1,IF(L22="B",0.5,IF(L22="C",0,"Blm Diisi"))),IF(K22="A/B/C/D",IF(L22="A",1,IF(L22="B",0.67,IF(L22="C",0.33,IF(L22="D",0,"Blm Diisi")))),IF(K22="A/B/C/D/E",IF(L22="A",1,IF(L22="B",0.75,IF(L22="C",0.5,IF(L22="D",0.25,IF(L22="E",0,"Blm Diisi")))))))))</f>
        <v>1</v>
      </c>
      <c r="N22" s="38"/>
      <c r="P22" s="37"/>
    </row>
    <row r="23" spans="1:16" customFormat="1" ht="115.2" x14ac:dyDescent="0.3">
      <c r="A23" s="35"/>
      <c r="B23" s="36"/>
      <c r="C23" s="36"/>
      <c r="D23" s="4" t="s">
        <v>10</v>
      </c>
      <c r="E23" s="3" t="s">
        <v>456</v>
      </c>
      <c r="F23" s="6" t="s">
        <v>150</v>
      </c>
      <c r="G23" s="7"/>
      <c r="H23" s="8"/>
      <c r="I23" s="2" t="s">
        <v>147</v>
      </c>
      <c r="J23" s="8"/>
      <c r="K23" s="6" t="s">
        <v>162</v>
      </c>
      <c r="L23" s="132" t="s">
        <v>436</v>
      </c>
      <c r="M23" s="6">
        <f>IF(K23="Ya/Tidak",IF(L23="Ya",1,IF(L23="Tidak",0,"Blm Diisi")),IF(K23="A/B/C",IF(L23="A",1,IF(L23="B",0.5,IF(L23="C",0,"Blm Diisi"))),IF(K23="A/B/C/D",IF(L23="A",1,IF(L23="B",0.67,IF(L23="C",0.33,IF(L23="D",0,"Blm Diisi")))),IF(K23="A/B/C/D/E",IF(L23="A",1,IF(L23="B",0.75,IF(L23="C",0.5,IF(L23="D",0.25,IF(L23="E",0,"Blm Diisi")))))))))</f>
        <v>1</v>
      </c>
      <c r="N23" s="38"/>
      <c r="P23" s="37"/>
    </row>
    <row r="24" spans="1:16" customFormat="1" x14ac:dyDescent="0.3">
      <c r="A24" s="44"/>
      <c r="B24" s="45" t="s">
        <v>19</v>
      </c>
      <c r="C24" s="46" t="s">
        <v>20</v>
      </c>
      <c r="D24" s="47"/>
      <c r="E24" s="48"/>
      <c r="F24" s="49"/>
      <c r="G24" s="49"/>
      <c r="H24" s="50">
        <v>1.25</v>
      </c>
      <c r="I24" s="50"/>
      <c r="J24" s="50"/>
      <c r="K24" s="51"/>
      <c r="L24" s="52"/>
      <c r="M24" s="51">
        <f>M25</f>
        <v>1.25</v>
      </c>
      <c r="N24" s="53">
        <f>M24/H24</f>
        <v>1</v>
      </c>
      <c r="P24" s="52"/>
    </row>
    <row r="25" spans="1:16" customFormat="1" x14ac:dyDescent="0.3">
      <c r="A25" s="29"/>
      <c r="B25" s="30"/>
      <c r="C25" s="30">
        <v>1</v>
      </c>
      <c r="D25" s="203" t="s">
        <v>21</v>
      </c>
      <c r="E25" s="203"/>
      <c r="F25" s="31"/>
      <c r="G25" s="31"/>
      <c r="H25" s="32">
        <v>1.25</v>
      </c>
      <c r="I25" s="32"/>
      <c r="J25" s="32">
        <v>1.25</v>
      </c>
      <c r="K25" s="33"/>
      <c r="L25" s="133"/>
      <c r="M25" s="33">
        <f>IF(COUNT(M26:M27)=COUNTA(M26:M27),AVERAGE(M26:M27)*J25,"ISI DULU")</f>
        <v>1.25</v>
      </c>
      <c r="N25" s="34">
        <f>M25/J25</f>
        <v>1</v>
      </c>
      <c r="P25" s="41"/>
    </row>
    <row r="26" spans="1:16" customFormat="1" ht="86.4" x14ac:dyDescent="0.3">
      <c r="A26" s="35"/>
      <c r="B26" s="36"/>
      <c r="C26" s="36"/>
      <c r="D26" s="4" t="s">
        <v>8</v>
      </c>
      <c r="E26" s="200" t="s">
        <v>457</v>
      </c>
      <c r="F26" s="6" t="s">
        <v>150</v>
      </c>
      <c r="G26" s="7"/>
      <c r="H26" s="8"/>
      <c r="I26" s="146" t="s">
        <v>439</v>
      </c>
      <c r="J26" s="8"/>
      <c r="K26" s="6" t="s">
        <v>161</v>
      </c>
      <c r="L26" s="132" t="s">
        <v>436</v>
      </c>
      <c r="M26" s="6">
        <f>IF(K26="Ya/Tidak",IF(L26="Ya",1,IF(L26="Tidak",0,"Blm Diisi")),IF(K26="A/B/C",IF(L26="A",1,IF(L26="B",0.5,IF(L26="C",0,"Blm Diisi"))),IF(K26="A/B/C/D",IF(L26="A",1,IF(L26="B",0.67,IF(L26="C",0.33,IF(L26="D",0,"Blm Diisi")))),IF(K26="A/B/C/D/E",IF(L26="A",1,IF(L26="B",0.75,IF(L26="C",0.5,IF(L26="D",0.25,IF(L26="E",0,"Blm Diisi")))))))))</f>
        <v>1</v>
      </c>
      <c r="N26" s="38"/>
      <c r="P26" s="37"/>
    </row>
    <row r="27" spans="1:16" customFormat="1" ht="86.4" x14ac:dyDescent="0.3">
      <c r="A27" s="35"/>
      <c r="B27" s="36"/>
      <c r="C27" s="36"/>
      <c r="D27" s="4" t="s">
        <v>9</v>
      </c>
      <c r="E27" s="3" t="s">
        <v>193</v>
      </c>
      <c r="F27" s="6" t="s">
        <v>150</v>
      </c>
      <c r="G27" s="7"/>
      <c r="H27" s="8"/>
      <c r="I27" s="3" t="s">
        <v>22</v>
      </c>
      <c r="J27" s="8"/>
      <c r="K27" s="6" t="s">
        <v>161</v>
      </c>
      <c r="L27" s="132" t="s">
        <v>436</v>
      </c>
      <c r="M27" s="6">
        <f>IF(K27="Ya/Tidak",IF(L27="Ya",1,IF(L27="Tidak",0,"Blm Diisi")),IF(K27="A/B/C",IF(L27="A",1,IF(L27="B",0.5,IF(L27="C",0,"Blm Diisi"))),IF(K27="A/B/C/D",IF(L27="A",1,IF(L27="B",0.67,IF(L27="C",0.33,IF(L27="D",0,"Blm Diisi")))),IF(K27="A/B/C/D/E",IF(L27="A",1,IF(L27="B",0.75,IF(L27="C",0.5,IF(L27="D",0.25,IF(L27="E",0,"Blm Diisi")))))))))</f>
        <v>1</v>
      </c>
      <c r="N27" s="38"/>
      <c r="P27" s="37"/>
    </row>
    <row r="28" spans="1:16" customFormat="1" x14ac:dyDescent="0.3">
      <c r="A28" s="29"/>
      <c r="B28" s="30"/>
      <c r="C28" s="30">
        <v>2</v>
      </c>
      <c r="D28" s="203" t="s">
        <v>194</v>
      </c>
      <c r="E28" s="203"/>
      <c r="F28" s="31"/>
      <c r="G28" s="31"/>
      <c r="H28" s="32">
        <v>2.5</v>
      </c>
      <c r="I28" s="32"/>
      <c r="J28" s="32"/>
      <c r="K28" s="33"/>
      <c r="L28" s="133"/>
      <c r="M28" s="33"/>
      <c r="N28" s="34"/>
      <c r="P28" s="41"/>
    </row>
    <row r="29" spans="1:16" customFormat="1" x14ac:dyDescent="0.3">
      <c r="A29" s="44"/>
      <c r="B29" s="45" t="s">
        <v>23</v>
      </c>
      <c r="C29" s="46" t="s">
        <v>24</v>
      </c>
      <c r="D29" s="47"/>
      <c r="E29" s="48"/>
      <c r="F29" s="49"/>
      <c r="G29" s="49"/>
      <c r="H29" s="50">
        <v>1.5</v>
      </c>
      <c r="I29" s="50"/>
      <c r="J29" s="50"/>
      <c r="K29" s="51"/>
      <c r="L29" s="52"/>
      <c r="M29" s="51">
        <f>M30</f>
        <v>1.5</v>
      </c>
      <c r="N29" s="53">
        <f>M29/H29</f>
        <v>1</v>
      </c>
      <c r="P29" s="52"/>
    </row>
    <row r="30" spans="1:16" customFormat="1" x14ac:dyDescent="0.3">
      <c r="A30" s="29"/>
      <c r="B30" s="30"/>
      <c r="C30" s="56" t="s">
        <v>25</v>
      </c>
      <c r="D30" s="56" t="s">
        <v>26</v>
      </c>
      <c r="E30" s="198"/>
      <c r="F30" s="31"/>
      <c r="G30" s="31"/>
      <c r="H30" s="32">
        <v>1.5</v>
      </c>
      <c r="I30" s="57"/>
      <c r="J30" s="32">
        <v>1.5</v>
      </c>
      <c r="K30" s="33"/>
      <c r="L30" s="133"/>
      <c r="M30" s="33">
        <f>IF(COUNT(M31:M32)=COUNTA(M31:M32),AVERAGE(M31:M32)*J30,"ISI DULU")</f>
        <v>1.5</v>
      </c>
      <c r="N30" s="34">
        <f>M30/J30</f>
        <v>1</v>
      </c>
      <c r="P30" s="41"/>
    </row>
    <row r="31" spans="1:16" customFormat="1" ht="86.4" x14ac:dyDescent="0.3">
      <c r="A31" s="35"/>
      <c r="B31" s="36"/>
      <c r="C31" s="58"/>
      <c r="D31" s="4" t="s">
        <v>16</v>
      </c>
      <c r="E31" s="3" t="s">
        <v>458</v>
      </c>
      <c r="F31" s="6" t="s">
        <v>150</v>
      </c>
      <c r="G31" s="7"/>
      <c r="H31" s="8"/>
      <c r="I31" s="3" t="s">
        <v>435</v>
      </c>
      <c r="J31" s="8"/>
      <c r="K31" s="6" t="s">
        <v>161</v>
      </c>
      <c r="L31" s="132" t="s">
        <v>436</v>
      </c>
      <c r="M31" s="6">
        <f>IF(K31="Ya/Tidak",IF(L31="Ya",1,IF(L31="Tidak",0,"Blm Diisi")),IF(K31="A/B/C",IF(L31="A",1,IF(L31="B",0.5,IF(L31="C",0,"Blm Diisi"))),IF(K31="A/B/C/D",IF(L31="A",1,IF(L31="B",0.67,IF(L31="C",0.33,IF(L31="D",0,"Blm Diisi")))),IF(K31="A/B/C/D/E",IF(L31="A",1,IF(L31="B",0.75,IF(L31="C",0.5,IF(L31="D",0.25,IF(L31="E",0,"Blm Diisi")))))))))</f>
        <v>1</v>
      </c>
      <c r="N31" s="38"/>
      <c r="P31" s="37"/>
    </row>
    <row r="32" spans="1:16" customFormat="1" ht="28.8" x14ac:dyDescent="0.3">
      <c r="A32" s="35"/>
      <c r="B32" s="36"/>
      <c r="C32" s="58"/>
      <c r="D32" s="4" t="s">
        <v>440</v>
      </c>
      <c r="E32" s="1" t="s">
        <v>27</v>
      </c>
      <c r="F32" s="6"/>
      <c r="G32" s="7"/>
      <c r="H32" s="8"/>
      <c r="I32" s="3" t="s">
        <v>14</v>
      </c>
      <c r="J32" s="8"/>
      <c r="K32" s="6" t="s">
        <v>14</v>
      </c>
      <c r="L32" s="132" t="s">
        <v>150</v>
      </c>
      <c r="M32" s="6">
        <f>IF(K32="Ya/Tidak",IF(L32="Ya",1,IF(L32="Tidak",0,"Blm Diisi")),IF(K32="A/B/C",IF(L32="A",1,IF(L32="B",0.5,IF(L32="C",0,"Blm Diisi"))),IF(K32="A/B/C/D",IF(L32="A",1,IF(L32="B",0.67,IF(L32="C",0.33,IF(L32="D",0,"Blm Diisi")))),IF(K32="A/B/C/D/E",IF(L32="A",1,IF(L32="B",0.75,IF(L32="C",0.5,IF(L32="D",0.25,IF(L32="E",0,"Blm Diisi")))))))))</f>
        <v>1</v>
      </c>
      <c r="N32" s="38"/>
      <c r="P32" s="37"/>
    </row>
    <row r="33" spans="1:16" customFormat="1" x14ac:dyDescent="0.3">
      <c r="A33" s="29"/>
      <c r="B33" s="30"/>
      <c r="C33" s="56" t="s">
        <v>28</v>
      </c>
      <c r="D33" s="56" t="s">
        <v>29</v>
      </c>
      <c r="E33" s="59"/>
      <c r="F33" s="31"/>
      <c r="G33" s="31"/>
      <c r="H33" s="32">
        <v>3</v>
      </c>
      <c r="I33" s="59"/>
      <c r="J33" s="32"/>
      <c r="K33" s="60"/>
      <c r="L33" s="133"/>
      <c r="M33" s="33"/>
      <c r="N33" s="34"/>
      <c r="P33" s="61"/>
    </row>
    <row r="34" spans="1:16" customFormat="1" x14ac:dyDescent="0.3">
      <c r="A34" s="44"/>
      <c r="B34" s="45" t="s">
        <v>31</v>
      </c>
      <c r="C34" s="46" t="s">
        <v>32</v>
      </c>
      <c r="D34" s="47"/>
      <c r="E34" s="48"/>
      <c r="F34" s="49"/>
      <c r="G34" s="49"/>
      <c r="H34" s="50">
        <v>2</v>
      </c>
      <c r="I34" s="50"/>
      <c r="J34" s="50"/>
      <c r="K34" s="51"/>
      <c r="L34" s="52"/>
      <c r="M34" s="51">
        <f>M35+M39+M42</f>
        <v>2</v>
      </c>
      <c r="N34" s="53">
        <f>M34/H34</f>
        <v>1</v>
      </c>
      <c r="P34" s="52"/>
    </row>
    <row r="35" spans="1:16" customFormat="1" x14ac:dyDescent="0.3">
      <c r="A35" s="29"/>
      <c r="B35" s="30"/>
      <c r="C35" s="30">
        <v>1</v>
      </c>
      <c r="D35" s="203" t="s">
        <v>33</v>
      </c>
      <c r="E35" s="203"/>
      <c r="F35" s="31"/>
      <c r="G35" s="31"/>
      <c r="H35" s="32">
        <v>0.625</v>
      </c>
      <c r="I35" s="32"/>
      <c r="J35" s="32">
        <v>0.625</v>
      </c>
      <c r="K35" s="33"/>
      <c r="L35" s="133"/>
      <c r="M35" s="33">
        <f>IF(COUNT(M36:M38)=COUNTA(M36:M38),AVERAGE(M36:M38)*J35,"ISI DULU")</f>
        <v>0.625</v>
      </c>
      <c r="N35" s="34">
        <f>M35/J35</f>
        <v>1</v>
      </c>
      <c r="P35" s="41"/>
    </row>
    <row r="36" spans="1:16" customFormat="1" ht="57.6" x14ac:dyDescent="0.3">
      <c r="A36" s="35"/>
      <c r="B36" s="36"/>
      <c r="C36" s="36"/>
      <c r="D36" s="4" t="s">
        <v>9</v>
      </c>
      <c r="E36" s="3" t="s">
        <v>36</v>
      </c>
      <c r="F36" s="6" t="s">
        <v>150</v>
      </c>
      <c r="G36" s="7"/>
      <c r="H36" s="8"/>
      <c r="I36" s="3" t="s">
        <v>37</v>
      </c>
      <c r="J36" s="8"/>
      <c r="K36" s="6" t="s">
        <v>162</v>
      </c>
      <c r="L36" s="132" t="s">
        <v>436</v>
      </c>
      <c r="M36" s="6">
        <f>IF(K36="Ya/Tidak",IF(L36="Ya",1,IF(L36="Tidak",0,"Blm Diisi")),IF(K36="A/B/C",IF(L36="A",1,IF(L36="B",0.5,IF(L36="C",0,"Blm Diisi"))),IF(K36="A/B/C/D",IF(L36="A",1,IF(L36="B",0.67,IF(L36="C",0.33,IF(L36="D",0,"Blm Diisi")))),IF(K36="A/B/C/D/E",IF(L36="A",1,IF(L36="B",0.75,IF(L36="C",0.5,IF(L36="D",0.25,IF(L36="E",0,"Blm Diisi")))))))))</f>
        <v>1</v>
      </c>
      <c r="N36" s="38"/>
      <c r="P36" s="37"/>
    </row>
    <row r="37" spans="1:16" customFormat="1" ht="57.6" x14ac:dyDescent="0.3">
      <c r="A37" s="35"/>
      <c r="B37" s="36"/>
      <c r="C37" s="36"/>
      <c r="D37" s="4" t="s">
        <v>10</v>
      </c>
      <c r="E37" s="3" t="s">
        <v>38</v>
      </c>
      <c r="F37" s="6" t="s">
        <v>150</v>
      </c>
      <c r="G37" s="7"/>
      <c r="H37" s="8"/>
      <c r="I37" s="3" t="s">
        <v>153</v>
      </c>
      <c r="J37" s="8"/>
      <c r="K37" s="6" t="s">
        <v>162</v>
      </c>
      <c r="L37" s="132" t="s">
        <v>436</v>
      </c>
      <c r="M37" s="6">
        <f>IF(K37="Ya/Tidak",IF(L37="Ya",1,IF(L37="Tidak",0,"Blm Diisi")),IF(K37="A/B/C",IF(L37="A",1,IF(L37="B",0.5,IF(L37="C",0,"Blm Diisi"))),IF(K37="A/B/C/D",IF(L37="A",1,IF(L37="B",0.67,IF(L37="C",0.33,IF(L37="D",0,"Blm Diisi")))),IF(K37="A/B/C/D/E",IF(L37="A",1,IF(L37="B",0.75,IF(L37="C",0.5,IF(L37="D",0.25,IF(L37="E",0,"Blm Diisi")))))))))</f>
        <v>1</v>
      </c>
      <c r="N37" s="38"/>
      <c r="P37" s="37"/>
    </row>
    <row r="38" spans="1:16" customFormat="1" ht="100.8" x14ac:dyDescent="0.3">
      <c r="A38" s="35"/>
      <c r="B38" s="36"/>
      <c r="C38" s="36"/>
      <c r="D38" s="4" t="s">
        <v>12</v>
      </c>
      <c r="E38" s="3" t="s">
        <v>40</v>
      </c>
      <c r="F38" s="6" t="s">
        <v>150</v>
      </c>
      <c r="G38" s="7"/>
      <c r="H38" s="8"/>
      <c r="I38" s="3" t="s">
        <v>41</v>
      </c>
      <c r="J38" s="8"/>
      <c r="K38" s="6" t="s">
        <v>162</v>
      </c>
      <c r="L38" s="132" t="s">
        <v>436</v>
      </c>
      <c r="M38" s="6">
        <f>IF(K38="Ya/Tidak",IF(L38="Ya",1,IF(L38="Tidak",0,"Blm Diisi")),IF(K38="A/B/C",IF(L38="A",1,IF(L38="B",0.5,IF(L38="C",0,"Blm Diisi"))),IF(K38="A/B/C/D",IF(L38="A",1,IF(L38="B",0.67,IF(L38="C",0.33,IF(L38="D",0,"Blm Diisi")))),IF(K38="A/B/C/D/E",IF(L38="A",1,IF(L38="B",0.75,IF(L38="C",0.5,IF(L38="D",0.25,IF(L38="E",0,"Blm Diisi")))))))))</f>
        <v>1</v>
      </c>
      <c r="N38" s="38"/>
      <c r="P38" s="37"/>
    </row>
    <row r="39" spans="1:16" customFormat="1" x14ac:dyDescent="0.3">
      <c r="A39" s="29"/>
      <c r="B39" s="30"/>
      <c r="C39" s="30">
        <v>2</v>
      </c>
      <c r="D39" s="203" t="s">
        <v>42</v>
      </c>
      <c r="E39" s="203"/>
      <c r="F39" s="31"/>
      <c r="G39" s="31"/>
      <c r="H39" s="32">
        <v>0.75</v>
      </c>
      <c r="I39" s="32"/>
      <c r="J39" s="32">
        <v>0.75</v>
      </c>
      <c r="K39" s="33"/>
      <c r="L39" s="133"/>
      <c r="M39" s="33">
        <f>IF(COUNT(M40:M41)=COUNTA(M40:M41),AVERAGE(M40:M41)*J39,"ISI DULU")</f>
        <v>0.75</v>
      </c>
      <c r="N39" s="34">
        <f>M39/J39</f>
        <v>1</v>
      </c>
      <c r="P39" s="41"/>
    </row>
    <row r="40" spans="1:16" customFormat="1" ht="57.6" x14ac:dyDescent="0.3">
      <c r="A40" s="35"/>
      <c r="B40" s="36"/>
      <c r="C40" s="36"/>
      <c r="D40" s="4" t="s">
        <v>10</v>
      </c>
      <c r="E40" s="3" t="s">
        <v>44</v>
      </c>
      <c r="F40" s="6" t="s">
        <v>150</v>
      </c>
      <c r="G40" s="7"/>
      <c r="H40" s="8"/>
      <c r="I40" s="3" t="s">
        <v>45</v>
      </c>
      <c r="J40" s="8"/>
      <c r="K40" s="6" t="s">
        <v>162</v>
      </c>
      <c r="L40" s="132" t="s">
        <v>436</v>
      </c>
      <c r="M40" s="6">
        <f>IF(K40="Ya/Tidak",IF(L40="Ya",1,IF(L40="Tidak",0,"Blm Diisi")),IF(K40="A/B/C",IF(L40="A",1,IF(L40="B",0.5,IF(L40="C",0,"Blm Diisi"))),IF(K40="A/B/C/D",IF(L40="A",1,IF(L40="B",0.67,IF(L40="C",0.33,IF(L40="D",0,"Blm Diisi")))),IF(K40="A/B/C/D/E",IF(L40="A",1,IF(L40="B",0.75,IF(L40="C",0.5,IF(L40="D",0.25,IF(L40="E",0,"Blm Diisi")))))))))</f>
        <v>1</v>
      </c>
      <c r="N40" s="38"/>
      <c r="P40" s="37"/>
    </row>
    <row r="41" spans="1:16" customFormat="1" ht="72" x14ac:dyDescent="0.3">
      <c r="A41" s="35"/>
      <c r="B41" s="36"/>
      <c r="C41" s="36"/>
      <c r="D41" s="4" t="s">
        <v>12</v>
      </c>
      <c r="E41" s="3" t="s">
        <v>221</v>
      </c>
      <c r="F41" s="6" t="s">
        <v>150</v>
      </c>
      <c r="G41" s="7"/>
      <c r="H41" s="8"/>
      <c r="I41" s="3" t="s">
        <v>45</v>
      </c>
      <c r="J41" s="6"/>
      <c r="K41" s="6" t="s">
        <v>162</v>
      </c>
      <c r="L41" s="37" t="s">
        <v>436</v>
      </c>
      <c r="M41" s="6">
        <f>IF(K41="Ya/Tidak",IF(L41="Ya",1,IF(L41="Tidak",0,"Blm Diisi")),IF(K41="A/B/C",IF(L41="A",1,IF(L41="B",0.5,IF(L41="C",0,"Blm Diisi"))),IF(K41="A/B/C/D",IF(L41="A",1,IF(L41="B",0.67,IF(L41="C",0.33,IF(L41="D",0,"Blm Diisi")))),IF(K41="A/B/C/D/E",IF(L41="A",1,IF(L41="B",0.75,IF(L41="C",0.5,IF(L41="D",0.25,IF(L41="E",0,"Blm Diisi")))))))))</f>
        <v>1</v>
      </c>
      <c r="N41" s="38"/>
      <c r="P41" s="37"/>
    </row>
    <row r="42" spans="1:16" customFormat="1" x14ac:dyDescent="0.3">
      <c r="A42" s="29"/>
      <c r="B42" s="30"/>
      <c r="C42" s="30">
        <v>3</v>
      </c>
      <c r="D42" s="203" t="s">
        <v>46</v>
      </c>
      <c r="E42" s="203"/>
      <c r="F42" s="31"/>
      <c r="G42" s="31"/>
      <c r="H42" s="32">
        <v>0.625</v>
      </c>
      <c r="I42" s="32"/>
      <c r="J42" s="32">
        <v>0.625</v>
      </c>
      <c r="K42" s="33"/>
      <c r="L42" s="133"/>
      <c r="M42" s="33">
        <f>IF(COUNT(M43:M44)=COUNTA(M43:M44),AVERAGE(M43:M44)*J42,"ISI DULU")</f>
        <v>0.625</v>
      </c>
      <c r="N42" s="34">
        <f>M42/J42</f>
        <v>1</v>
      </c>
      <c r="P42" s="41"/>
    </row>
    <row r="43" spans="1:16" customFormat="1" ht="57.6" x14ac:dyDescent="0.3">
      <c r="A43" s="35"/>
      <c r="B43" s="36"/>
      <c r="C43" s="36"/>
      <c r="D43" s="4" t="s">
        <v>9</v>
      </c>
      <c r="E43" s="3" t="s">
        <v>47</v>
      </c>
      <c r="F43" s="6" t="s">
        <v>150</v>
      </c>
      <c r="G43" s="7"/>
      <c r="H43" s="8"/>
      <c r="I43" s="55" t="s">
        <v>48</v>
      </c>
      <c r="J43" s="8"/>
      <c r="K43" s="6" t="s">
        <v>162</v>
      </c>
      <c r="L43" s="132" t="s">
        <v>436</v>
      </c>
      <c r="M43" s="6">
        <f>IF(K43="Ya/Tidak",IF(L43="Ya",1,IF(L43="Tidak",0,"Blm Diisi")),IF(K43="A/B/C",IF(L43="A",1,IF(L43="B",0.5,IF(L43="C",0,"Blm Diisi"))),IF(K43="A/B/C/D",IF(L43="A",1,IF(L43="B",0.67,IF(L43="C",0.33,IF(L43="D",0,"Blm Diisi")))),IF(K43="A/B/C/D/E",IF(L43="A",1,IF(L43="B",0.75,IF(L43="C",0.5,IF(L43="D",0.25,IF(L43="E",0,"Blm Diisi")))))))))</f>
        <v>1</v>
      </c>
      <c r="N43" s="38"/>
      <c r="P43" s="37"/>
    </row>
    <row r="44" spans="1:16" customFormat="1" ht="72" x14ac:dyDescent="0.3">
      <c r="A44" s="35"/>
      <c r="B44" s="36"/>
      <c r="C44" s="36"/>
      <c r="D44" s="4" t="s">
        <v>10</v>
      </c>
      <c r="E44" s="3" t="s">
        <v>49</v>
      </c>
      <c r="F44" s="6" t="s">
        <v>150</v>
      </c>
      <c r="G44" s="7"/>
      <c r="H44" s="8"/>
      <c r="I44" s="3" t="s">
        <v>50</v>
      </c>
      <c r="J44" s="8"/>
      <c r="K44" s="6" t="s">
        <v>161</v>
      </c>
      <c r="L44" s="132" t="s">
        <v>436</v>
      </c>
      <c r="M44" s="6">
        <f>IF(K44="Ya/Tidak",IF(L44="Ya",1,IF(L44="Tidak",0,"Blm Diisi")),IF(K44="A/B/C",IF(L44="A",1,IF(L44="B",0.5,IF(L44="C",0,"Blm Diisi"))),IF(K44="A/B/C/D",IF(L44="A",1,IF(L44="B",0.67,IF(L44="C",0.33,IF(L44="D",0,"Blm Diisi")))),IF(K44="A/B/C/D/E",IF(L44="A",1,IF(L44="B",0.75,IF(L44="C",0.5,IF(L44="D",0.25,IF(L44="E",0,"Blm Diisi")))))))))</f>
        <v>1</v>
      </c>
      <c r="N44" s="38"/>
      <c r="P44" s="37"/>
    </row>
    <row r="45" spans="1:16" customFormat="1" ht="15" customHeight="1" x14ac:dyDescent="0.3">
      <c r="A45" s="29"/>
      <c r="B45" s="30"/>
      <c r="C45" s="30">
        <v>4</v>
      </c>
      <c r="D45" s="203" t="s">
        <v>224</v>
      </c>
      <c r="E45" s="203"/>
      <c r="F45" s="60"/>
      <c r="G45" s="31"/>
      <c r="H45" s="32">
        <v>1</v>
      </c>
      <c r="I45" s="59"/>
      <c r="J45" s="32"/>
      <c r="K45" s="60"/>
      <c r="L45" s="63"/>
      <c r="M45" s="33"/>
      <c r="N45" s="34"/>
      <c r="P45" s="63"/>
    </row>
    <row r="46" spans="1:16" customFormat="1" x14ac:dyDescent="0.3">
      <c r="A46" s="44"/>
      <c r="B46" s="45" t="s">
        <v>51</v>
      </c>
      <c r="C46" s="46" t="s">
        <v>52</v>
      </c>
      <c r="D46" s="47"/>
      <c r="E46" s="48"/>
      <c r="F46" s="49"/>
      <c r="G46" s="49"/>
      <c r="H46" s="50">
        <v>3.5</v>
      </c>
      <c r="I46" s="50"/>
      <c r="J46" s="50"/>
      <c r="K46" s="51"/>
      <c r="L46" s="52"/>
      <c r="M46" s="51">
        <f>M47+M53+M57+M64+M67+M70</f>
        <v>3.5</v>
      </c>
      <c r="N46" s="53">
        <f>M46/H46</f>
        <v>1</v>
      </c>
      <c r="P46" s="52"/>
    </row>
    <row r="47" spans="1:16" customFormat="1" x14ac:dyDescent="0.3">
      <c r="A47" s="29"/>
      <c r="B47" s="30"/>
      <c r="C47" s="30">
        <v>1</v>
      </c>
      <c r="D47" s="203" t="s">
        <v>228</v>
      </c>
      <c r="E47" s="203"/>
      <c r="F47" s="31"/>
      <c r="G47" s="31"/>
      <c r="H47" s="32">
        <v>0.5</v>
      </c>
      <c r="I47" s="32"/>
      <c r="J47" s="32">
        <v>0.5</v>
      </c>
      <c r="K47" s="33"/>
      <c r="L47" s="133"/>
      <c r="M47" s="33">
        <f>IF(COUNT(M48:M51)=COUNTA(M48:M51),AVERAGE(M48:M51)*J47,"ISI DULU")</f>
        <v>0.5</v>
      </c>
      <c r="N47" s="34">
        <f>M47/J47</f>
        <v>1</v>
      </c>
      <c r="P47" s="41"/>
    </row>
    <row r="48" spans="1:16" customFormat="1" ht="57.6" x14ac:dyDescent="0.3">
      <c r="A48" s="35"/>
      <c r="B48" s="36"/>
      <c r="C48" s="36"/>
      <c r="D48" s="4" t="s">
        <v>8</v>
      </c>
      <c r="E48" s="3" t="s">
        <v>229</v>
      </c>
      <c r="F48" s="6" t="s">
        <v>150</v>
      </c>
      <c r="G48" s="7"/>
      <c r="H48" s="8"/>
      <c r="I48" s="3" t="s">
        <v>230</v>
      </c>
      <c r="J48" s="8"/>
      <c r="K48" s="6" t="s">
        <v>162</v>
      </c>
      <c r="L48" s="132" t="s">
        <v>436</v>
      </c>
      <c r="M48" s="6">
        <f>IF(K48="Ya/Tidak",IF(L48="Ya",1,IF(L48="Tidak",0,"Blm Diisi")),IF(K48="A/B/C",IF(L48="A",1,IF(L48="B",0.5,IF(L48="C",0,"Blm Diisi"))),IF(K48="A/B/C/D",IF(L48="A",1,IF(L48="B",0.67,IF(L48="C",0.33,IF(L48="D",0,"Blm Diisi")))),IF(K48="A/B/C/D/E",IF(L48="A",1,IF(L48="B",0.75,IF(L48="C",0.5,IF(L48="D",0.25,IF(L48="E",0,"Blm Diisi")))))))))</f>
        <v>1</v>
      </c>
      <c r="N48" s="38"/>
      <c r="P48" s="37"/>
    </row>
    <row r="49" spans="1:16" customFormat="1" ht="57.6" x14ac:dyDescent="0.3">
      <c r="A49" s="35"/>
      <c r="B49" s="36"/>
      <c r="C49" s="36"/>
      <c r="D49" s="4" t="s">
        <v>9</v>
      </c>
      <c r="E49" s="3" t="s">
        <v>231</v>
      </c>
      <c r="F49" s="6" t="s">
        <v>150</v>
      </c>
      <c r="G49" s="7"/>
      <c r="H49" s="8"/>
      <c r="I49" s="3" t="s">
        <v>232</v>
      </c>
      <c r="J49" s="8"/>
      <c r="K49" s="6" t="s">
        <v>162</v>
      </c>
      <c r="L49" s="132" t="s">
        <v>436</v>
      </c>
      <c r="M49" s="6">
        <f>IF(K49="Ya/Tidak",IF(L49="Ya",1,IF(L49="Tidak",0,"Blm Diisi")),IF(K49="A/B/C",IF(L49="A",1,IF(L49="B",0.5,IF(L49="C",0,"Blm Diisi"))),IF(K49="A/B/C/D",IF(L49="A",1,IF(L49="B",0.67,IF(L49="C",0.33,IF(L49="D",0,"Blm Diisi")))),IF(K49="A/B/C/D/E",IF(L49="A",1,IF(L49="B",0.75,IF(L49="C",0.5,IF(L49="D",0.25,IF(L49="E",0,"Blm Diisi")))))))))</f>
        <v>1</v>
      </c>
      <c r="N49" s="38"/>
      <c r="P49" s="37"/>
    </row>
    <row r="50" spans="1:16" customFormat="1" ht="72" x14ac:dyDescent="0.3">
      <c r="A50" s="35"/>
      <c r="B50" s="36"/>
      <c r="C50" s="36"/>
      <c r="D50" s="4" t="s">
        <v>13</v>
      </c>
      <c r="E50" s="3" t="s">
        <v>459</v>
      </c>
      <c r="F50" s="6"/>
      <c r="G50" s="7"/>
      <c r="H50" s="8"/>
      <c r="I50" s="3" t="s">
        <v>460</v>
      </c>
      <c r="J50" s="8"/>
      <c r="K50" s="6" t="s">
        <v>162</v>
      </c>
      <c r="L50" s="132" t="s">
        <v>436</v>
      </c>
      <c r="M50" s="6">
        <f>IF(K50="Ya/Tidak",IF(L50="Ya",1,IF(L50="Tidak",0,"Blm Diisi")),IF(K50="A/B/C",IF(L50="A",1,IF(L50="B",0.5,IF(L50="C",0,"Blm Diisi"))),IF(K50="A/B/C/D",IF(L50="A",1,IF(L50="B",0.67,IF(L50="C",0.33,IF(L50="D",0,"Blm Diisi")))),IF(K50="A/B/C/D/E",IF(L50="A",1,IF(L50="B",0.75,IF(L50="C",0.5,IF(L50="D",0.25,IF(L50="E",0,"Blm Diisi")))))))))</f>
        <v>1</v>
      </c>
      <c r="N50" s="38"/>
      <c r="P50" s="37"/>
    </row>
    <row r="51" spans="1:16" customFormat="1" ht="43.2" x14ac:dyDescent="0.3">
      <c r="A51" s="35"/>
      <c r="B51" s="36"/>
      <c r="C51" s="36"/>
      <c r="D51" s="4" t="s">
        <v>185</v>
      </c>
      <c r="E51" s="3" t="s">
        <v>443</v>
      </c>
      <c r="F51" s="6"/>
      <c r="G51" s="7"/>
      <c r="H51" s="8"/>
      <c r="I51" s="3" t="s">
        <v>53</v>
      </c>
      <c r="J51" s="8"/>
      <c r="K51" s="6" t="s">
        <v>161</v>
      </c>
      <c r="L51" s="132" t="s">
        <v>436</v>
      </c>
      <c r="M51" s="6">
        <f>IF(K51="Ya/Tidak",IF(L51="Ya",1,IF(L51="Tidak",0,"Blm Diisi")),IF(K51="A/B/C",IF(L51="A",1,IF(L51="B",0.5,IF(L51="C",0,"Blm Diisi"))),IF(K51="A/B/C/D",IF(L51="A",1,IF(L51="B",0.67,IF(L51="C",0.33,IF(L51="D",0,"Blm Diisi")))),IF(K51="A/B/C/D/E",IF(L51="A",1,IF(L51="B",0.75,IF(L51="C",0.5,IF(L51="D",0.25,IF(L51="E",0,"Blm Diisi")))))))))</f>
        <v>1</v>
      </c>
      <c r="N51" s="38"/>
      <c r="P51" s="37"/>
    </row>
    <row r="52" spans="1:16" customFormat="1" x14ac:dyDescent="0.3">
      <c r="A52" s="29"/>
      <c r="B52" s="30"/>
      <c r="C52" s="30">
        <v>2</v>
      </c>
      <c r="D52" s="203" t="s">
        <v>239</v>
      </c>
      <c r="E52" s="203"/>
      <c r="F52" s="31"/>
      <c r="G52" s="31"/>
      <c r="H52" s="32">
        <v>2</v>
      </c>
      <c r="I52" s="32"/>
      <c r="J52" s="32"/>
      <c r="K52" s="33"/>
      <c r="L52" s="133"/>
      <c r="M52" s="33"/>
      <c r="N52" s="34"/>
      <c r="P52" s="41"/>
    </row>
    <row r="53" spans="1:16" customFormat="1" x14ac:dyDescent="0.3">
      <c r="A53" s="29"/>
      <c r="B53" s="30"/>
      <c r="C53" s="30">
        <v>3</v>
      </c>
      <c r="D53" s="203" t="s">
        <v>250</v>
      </c>
      <c r="E53" s="203"/>
      <c r="F53" s="31"/>
      <c r="G53" s="31"/>
      <c r="H53" s="32">
        <v>0.5</v>
      </c>
      <c r="I53" s="32"/>
      <c r="J53" s="32">
        <v>0.5</v>
      </c>
      <c r="K53" s="33"/>
      <c r="L53" s="133"/>
      <c r="M53" s="33">
        <f>IF(COUNT(M54:M55)=COUNTA(M54:M55),AVERAGE(M54:M55)*J53,"ISI DULU")</f>
        <v>0.5</v>
      </c>
      <c r="N53" s="34">
        <f>M53/J53</f>
        <v>1</v>
      </c>
      <c r="P53" s="41"/>
    </row>
    <row r="54" spans="1:16" customFormat="1" ht="57.6" x14ac:dyDescent="0.3">
      <c r="A54" s="35"/>
      <c r="B54" s="36"/>
      <c r="C54" s="36"/>
      <c r="D54" s="4" t="s">
        <v>10</v>
      </c>
      <c r="E54" s="3" t="s">
        <v>54</v>
      </c>
      <c r="F54" s="6" t="s">
        <v>150</v>
      </c>
      <c r="G54" s="7"/>
      <c r="H54" s="8"/>
      <c r="I54" s="3" t="s">
        <v>255</v>
      </c>
      <c r="J54" s="8"/>
      <c r="K54" s="6" t="s">
        <v>162</v>
      </c>
      <c r="L54" s="37" t="s">
        <v>436</v>
      </c>
      <c r="M54" s="6">
        <f>IF(K54="Ya/Tidak",IF(L54="Ya",1,IF(L54="Tidak",0,"Blm Diisi")),IF(K54="A/B/C",IF(L54="A",1,IF(L54="B",0.5,IF(L54="C",0,"Blm Diisi"))),IF(K54="A/B/C/D",IF(L54="A",1,IF(L54="B",0.67,IF(L54="C",0.33,IF(L54="D",0,"Blm Diisi")))),IF(K54="A/B/C/D/E",IF(L54="A",1,IF(L54="B",0.75,IF(L54="C",0.5,IF(L54="D",0.25,IF(L54="E",0,"Blm Diisi")))))))))</f>
        <v>1</v>
      </c>
      <c r="N54" s="38"/>
      <c r="P54" s="37"/>
    </row>
    <row r="55" spans="1:16" customFormat="1" ht="100.8" x14ac:dyDescent="0.3">
      <c r="A55" s="35"/>
      <c r="B55" s="36"/>
      <c r="C55" s="36"/>
      <c r="D55" s="4" t="s">
        <v>13</v>
      </c>
      <c r="E55" s="3" t="s">
        <v>55</v>
      </c>
      <c r="F55" s="6" t="s">
        <v>150</v>
      </c>
      <c r="G55" s="7"/>
      <c r="H55" s="8"/>
      <c r="I55" s="3" t="s">
        <v>258</v>
      </c>
      <c r="J55" s="8"/>
      <c r="K55" s="6" t="s">
        <v>162</v>
      </c>
      <c r="L55" s="132" t="s">
        <v>436</v>
      </c>
      <c r="M55" s="6">
        <f>IF(K55="Ya/Tidak",IF(L55="Ya",1,IF(L55="Tidak",0,"Blm Diisi")),IF(K55="A/B/C",IF(L55="A",1,IF(L55="B",0.5,IF(L55="C",0,"Blm Diisi"))),IF(K55="A/B/C/D",IF(L55="A",1,IF(L55="B",0.67,IF(L55="C",0.33,IF(L55="D",0,"Blm Diisi")))),IF(K55="A/B/C/D/E",IF(L55="A",1,IF(L55="B",0.75,IF(L55="C",0.5,IF(L55="D",0.25,IF(L55="E",0,"Blm Diisi")))))))))</f>
        <v>1</v>
      </c>
      <c r="N55" s="38"/>
      <c r="P55" s="37"/>
    </row>
    <row r="56" spans="1:16" customFormat="1" x14ac:dyDescent="0.3">
      <c r="A56" s="29"/>
      <c r="B56" s="30"/>
      <c r="C56" s="30">
        <v>4</v>
      </c>
      <c r="D56" s="203" t="s">
        <v>260</v>
      </c>
      <c r="E56" s="203"/>
      <c r="F56" s="31"/>
      <c r="G56" s="31"/>
      <c r="H56" s="32">
        <v>6</v>
      </c>
      <c r="I56" s="32"/>
      <c r="J56" s="32"/>
      <c r="K56" s="33"/>
      <c r="L56" s="133"/>
      <c r="M56" s="33"/>
      <c r="N56" s="34"/>
      <c r="P56" s="41"/>
    </row>
    <row r="57" spans="1:16" customFormat="1" x14ac:dyDescent="0.3">
      <c r="A57" s="29"/>
      <c r="B57" s="30"/>
      <c r="C57" s="30">
        <v>5</v>
      </c>
      <c r="D57" s="203" t="s">
        <v>271</v>
      </c>
      <c r="E57" s="203"/>
      <c r="F57" s="31"/>
      <c r="G57" s="31"/>
      <c r="H57" s="32">
        <v>1</v>
      </c>
      <c r="I57" s="32" t="s">
        <v>57</v>
      </c>
      <c r="J57" s="32">
        <v>1</v>
      </c>
      <c r="K57" s="33"/>
      <c r="L57" s="133"/>
      <c r="M57" s="33">
        <f>IF(COUNT(M58:M63)=COUNTA(M58:M63),AVERAGE(M58:M63)*J57,"ISI DULU")</f>
        <v>1</v>
      </c>
      <c r="N57" s="34">
        <f>M57/J57</f>
        <v>1</v>
      </c>
      <c r="P57" s="41"/>
    </row>
    <row r="58" spans="1:16" customFormat="1" ht="57.6" x14ac:dyDescent="0.3">
      <c r="A58" s="35"/>
      <c r="B58" s="36"/>
      <c r="C58" s="36"/>
      <c r="D58" s="4" t="s">
        <v>8</v>
      </c>
      <c r="E58" s="3" t="s">
        <v>272</v>
      </c>
      <c r="F58" s="6" t="s">
        <v>150</v>
      </c>
      <c r="G58" s="7"/>
      <c r="H58" s="8"/>
      <c r="I58" s="3" t="s">
        <v>273</v>
      </c>
      <c r="J58" s="38"/>
      <c r="K58" s="6" t="s">
        <v>162</v>
      </c>
      <c r="L58" s="37" t="s">
        <v>436</v>
      </c>
      <c r="M58" s="6">
        <f t="shared" ref="M58:M63" si="0">IF(K58="Ya/Tidak",IF(L58="Ya",1,IF(L58="Tidak",0,"Blm Diisi")),IF(K58="A/B/C",IF(L58="A",1,IF(L58="B",0.5,IF(L58="C",0,"Blm Diisi"))),IF(K58="A/B/C/D",IF(L58="A",1,IF(L58="B",0.67,IF(L58="C",0.33,IF(L58="D",0,"Blm Diisi")))),IF(K58="A/B/C/D/E",IF(L58="A",1,IF(L58="B",0.75,IF(L58="C",0.5,IF(L58="D",0.25,IF(L58="E",0,"Blm Diisi")))))))))</f>
        <v>1</v>
      </c>
      <c r="N58" s="38"/>
      <c r="P58" s="37"/>
    </row>
    <row r="59" spans="1:16" customFormat="1" ht="115.2" x14ac:dyDescent="0.3">
      <c r="A59" s="35"/>
      <c r="B59" s="36"/>
      <c r="C59" s="36"/>
      <c r="D59" s="4" t="s">
        <v>9</v>
      </c>
      <c r="E59" s="3" t="s">
        <v>58</v>
      </c>
      <c r="F59" s="6" t="s">
        <v>150</v>
      </c>
      <c r="G59" s="7"/>
      <c r="H59" s="8"/>
      <c r="I59" s="3" t="s">
        <v>274</v>
      </c>
      <c r="J59" s="38"/>
      <c r="K59" s="6" t="s">
        <v>162</v>
      </c>
      <c r="L59" s="37" t="s">
        <v>436</v>
      </c>
      <c r="M59" s="6">
        <f t="shared" si="0"/>
        <v>1</v>
      </c>
      <c r="N59" s="38"/>
      <c r="P59" s="37"/>
    </row>
    <row r="60" spans="1:16" customFormat="1" ht="115.2" x14ac:dyDescent="0.3">
      <c r="A60" s="35"/>
      <c r="B60" s="36"/>
      <c r="C60" s="36"/>
      <c r="D60" s="4" t="s">
        <v>10</v>
      </c>
      <c r="E60" s="3" t="s">
        <v>59</v>
      </c>
      <c r="F60" s="6" t="s">
        <v>150</v>
      </c>
      <c r="G60" s="7"/>
      <c r="H60" s="8"/>
      <c r="I60" s="3" t="s">
        <v>275</v>
      </c>
      <c r="J60" s="38"/>
      <c r="K60" s="6" t="s">
        <v>162</v>
      </c>
      <c r="L60" s="37" t="s">
        <v>436</v>
      </c>
      <c r="M60" s="6">
        <f t="shared" si="0"/>
        <v>1</v>
      </c>
      <c r="N60" s="38"/>
      <c r="P60" s="37"/>
    </row>
    <row r="61" spans="1:16" customFormat="1" ht="72" x14ac:dyDescent="0.3">
      <c r="A61" s="35"/>
      <c r="B61" s="36"/>
      <c r="C61" s="36"/>
      <c r="D61" s="4" t="s">
        <v>12</v>
      </c>
      <c r="E61" s="3" t="s">
        <v>276</v>
      </c>
      <c r="F61" s="6" t="s">
        <v>150</v>
      </c>
      <c r="G61" s="7"/>
      <c r="H61" s="8"/>
      <c r="I61" s="3" t="s">
        <v>488</v>
      </c>
      <c r="J61" s="38"/>
      <c r="K61" s="6" t="s">
        <v>190</v>
      </c>
      <c r="L61" s="135" t="s">
        <v>436</v>
      </c>
      <c r="M61" s="6">
        <f t="shared" si="0"/>
        <v>1</v>
      </c>
      <c r="N61" s="38"/>
      <c r="P61" s="43"/>
    </row>
    <row r="62" spans="1:16" customFormat="1" ht="43.2" x14ac:dyDescent="0.3">
      <c r="A62" s="35"/>
      <c r="B62" s="36"/>
      <c r="C62" s="36"/>
      <c r="D62" s="4" t="s">
        <v>13</v>
      </c>
      <c r="E62" s="3" t="s">
        <v>278</v>
      </c>
      <c r="F62" s="6" t="s">
        <v>150</v>
      </c>
      <c r="G62" s="7"/>
      <c r="H62" s="8"/>
      <c r="I62" s="3" t="s">
        <v>279</v>
      </c>
      <c r="J62" s="38"/>
      <c r="K62" s="6" t="s">
        <v>161</v>
      </c>
      <c r="L62" s="37" t="s">
        <v>436</v>
      </c>
      <c r="M62" s="6">
        <f t="shared" si="0"/>
        <v>1</v>
      </c>
      <c r="N62" s="38"/>
      <c r="P62" s="37"/>
    </row>
    <row r="63" spans="1:16" customFormat="1" ht="115.2" x14ac:dyDescent="0.3">
      <c r="A63" s="35"/>
      <c r="B63" s="36"/>
      <c r="C63" s="36"/>
      <c r="D63" s="4" t="s">
        <v>16</v>
      </c>
      <c r="E63" s="3" t="s">
        <v>461</v>
      </c>
      <c r="F63" s="6" t="s">
        <v>150</v>
      </c>
      <c r="G63" s="7"/>
      <c r="H63" s="8"/>
      <c r="I63" s="158" t="s">
        <v>464</v>
      </c>
      <c r="J63" s="7"/>
      <c r="K63" s="6" t="s">
        <v>162</v>
      </c>
      <c r="L63" s="37" t="s">
        <v>436</v>
      </c>
      <c r="M63" s="6">
        <f t="shared" si="0"/>
        <v>1</v>
      </c>
      <c r="N63" s="38"/>
      <c r="P63" s="37"/>
    </row>
    <row r="64" spans="1:16" customFormat="1" x14ac:dyDescent="0.3">
      <c r="A64" s="29"/>
      <c r="B64" s="30"/>
      <c r="C64" s="30">
        <v>6</v>
      </c>
      <c r="D64" s="203" t="s">
        <v>283</v>
      </c>
      <c r="E64" s="203"/>
      <c r="F64" s="31"/>
      <c r="G64" s="31"/>
      <c r="H64" s="32">
        <v>0.5</v>
      </c>
      <c r="I64" s="32"/>
      <c r="J64" s="32">
        <v>0.5</v>
      </c>
      <c r="K64" s="33"/>
      <c r="L64" s="68"/>
      <c r="M64" s="33">
        <f>IF(COUNT(M65:M66)=COUNTA(M65:M66),AVERAGE(M65:M66)*J64,"ISI DULU")</f>
        <v>0.5</v>
      </c>
      <c r="N64" s="34">
        <f>M64/J64</f>
        <v>1</v>
      </c>
      <c r="P64" s="68"/>
    </row>
    <row r="65" spans="1:16" customFormat="1" ht="115.2" x14ac:dyDescent="0.3">
      <c r="A65" s="35"/>
      <c r="B65" s="36"/>
      <c r="C65" s="36"/>
      <c r="D65" s="4" t="s">
        <v>9</v>
      </c>
      <c r="E65" s="3" t="s">
        <v>60</v>
      </c>
      <c r="F65" s="6" t="s">
        <v>150</v>
      </c>
      <c r="G65" s="7"/>
      <c r="H65" s="8"/>
      <c r="I65" s="3" t="s">
        <v>286</v>
      </c>
      <c r="J65" s="7"/>
      <c r="K65" s="6" t="s">
        <v>162</v>
      </c>
      <c r="L65" s="37" t="s">
        <v>436</v>
      </c>
      <c r="M65" s="6">
        <f>IF(K65="Ya/Tidak",IF(L65="Ya",1,IF(L65="Tidak",0,"Blm Diisi")),IF(K65="A/B/C",IF(L65="A",1,IF(L65="B",0.5,IF(L65="C",0,"Blm Diisi"))),IF(K65="A/B/C/D",IF(L65="A",1,IF(L65="B",0.67,IF(L65="C",0.33,IF(L65="D",0,"Blm Diisi")))),IF(K65="A/B/C/D/E",IF(L65="A",1,IF(L65="B",0.75,IF(L65="C",0.5,IF(L65="D",0.25,IF(L65="E",0,"Blm Diisi")))))))))</f>
        <v>1</v>
      </c>
      <c r="N65" s="38"/>
      <c r="P65" s="37"/>
    </row>
    <row r="66" spans="1:16" customFormat="1" ht="86.4" customHeight="1" x14ac:dyDescent="0.3">
      <c r="A66" s="35"/>
      <c r="B66" s="36"/>
      <c r="C66" s="36"/>
      <c r="D66" s="4" t="s">
        <v>10</v>
      </c>
      <c r="E66" s="3" t="s">
        <v>61</v>
      </c>
      <c r="F66" s="6" t="s">
        <v>150</v>
      </c>
      <c r="G66" s="7"/>
      <c r="H66" s="8"/>
      <c r="I66" s="3" t="s">
        <v>287</v>
      </c>
      <c r="J66" s="7"/>
      <c r="K66" s="6" t="s">
        <v>161</v>
      </c>
      <c r="L66" s="37" t="s">
        <v>436</v>
      </c>
      <c r="M66" s="6">
        <f>IF(K66="Ya/Tidak",IF(L66="Ya",1,IF(L66="Tidak",0,"Blm Diisi")),IF(K66="A/B/C",IF(L66="A",1,IF(L66="B",0.5,IF(L66="C",0,"Blm Diisi"))),IF(K66="A/B/C/D",IF(L66="A",1,IF(L66="B",0.67,IF(L66="C",0.33,IF(L66="D",0,"Blm Diisi")))),IF(K66="A/B/C/D/E",IF(L66="A",1,IF(L66="B",0.75,IF(L66="C",0.5,IF(L66="D",0.25,IF(L66="E",0,"Blm Diisi")))))))))</f>
        <v>1</v>
      </c>
      <c r="N66" s="38"/>
      <c r="P66" s="37"/>
    </row>
    <row r="67" spans="1:16" customFormat="1" x14ac:dyDescent="0.3">
      <c r="A67" s="29"/>
      <c r="B67" s="30"/>
      <c r="C67" s="30">
        <v>7</v>
      </c>
      <c r="D67" s="203" t="s">
        <v>289</v>
      </c>
      <c r="E67" s="203"/>
      <c r="F67" s="31"/>
      <c r="G67" s="31"/>
      <c r="H67" s="32">
        <v>0.5</v>
      </c>
      <c r="I67" s="32"/>
      <c r="J67" s="32">
        <v>0.5</v>
      </c>
      <c r="K67" s="33"/>
      <c r="L67" s="134"/>
      <c r="M67" s="33">
        <f>IF(COUNT(M68:M69)=COUNTA(M68:M69),AVERAGE(M68:M69)*J67,"ISI DULU")</f>
        <v>0.5</v>
      </c>
      <c r="N67" s="34">
        <f>M67/J67</f>
        <v>1</v>
      </c>
      <c r="P67" s="68"/>
    </row>
    <row r="68" spans="1:16" customFormat="1" ht="87.6" customHeight="1" x14ac:dyDescent="0.3">
      <c r="A68" s="35"/>
      <c r="B68" s="36"/>
      <c r="C68" s="36"/>
      <c r="D68" s="4" t="s">
        <v>12</v>
      </c>
      <c r="E68" s="3" t="s">
        <v>62</v>
      </c>
      <c r="F68" s="6"/>
      <c r="G68" s="7"/>
      <c r="H68" s="8"/>
      <c r="I68" s="3" t="s">
        <v>63</v>
      </c>
      <c r="J68" s="8"/>
      <c r="K68" s="6" t="s">
        <v>162</v>
      </c>
      <c r="L68" s="132" t="s">
        <v>436</v>
      </c>
      <c r="M68" s="6">
        <f>IF(K68="Ya/Tidak",IF(L68="Ya",1,IF(L68="Tidak",0,"Blm Diisi")),IF(K68="A/B/C",IF(L68="A",1,IF(L68="B",0.5,IF(L68="C",0,"Blm Diisi"))),IF(K68="A/B/C/D",IF(L68="A",1,IF(L68="B",0.67,IF(L68="C",0.33,IF(L68="D",0,"Blm Diisi")))),IF(K68="A/B/C/D/E",IF(L68="A",1,IF(L68="B",0.75,IF(L68="C",0.5,IF(L68="D",0.25,IF(L68="E",0,"Blm Diisi")))))))))</f>
        <v>1</v>
      </c>
      <c r="N68" s="38"/>
      <c r="P68" s="37"/>
    </row>
    <row r="69" spans="1:16" customFormat="1" ht="100.8" x14ac:dyDescent="0.3">
      <c r="A69" s="35"/>
      <c r="B69" s="36"/>
      <c r="C69" s="36"/>
      <c r="D69" s="4" t="s">
        <v>13</v>
      </c>
      <c r="E69" s="3" t="s">
        <v>64</v>
      </c>
      <c r="F69" s="69"/>
      <c r="G69" s="6"/>
      <c r="H69" s="8"/>
      <c r="I69" s="3" t="s">
        <v>65</v>
      </c>
      <c r="J69" s="8"/>
      <c r="K69" s="6" t="s">
        <v>190</v>
      </c>
      <c r="L69" s="135" t="s">
        <v>436</v>
      </c>
      <c r="M69" s="6">
        <f>IF(K69="Ya/Tidak",IF(L69="Ya",1,IF(L69="Tidak",0,"Blm Diisi")),IF(K69="A/B/C",IF(L69="A",1,IF(L69="B",0.5,IF(L69="C",0,"Blm Diisi"))),IF(K69="A/B/C/D",IF(L69="A",1,IF(L69="B",0.67,IF(L69="C",0.33,IF(L69="D",0,"Blm Diisi")))),IF(K69="A/B/C/D/E",IF(L69="A",1,IF(L69="B",0.75,IF(L69="C",0.5,IF(L69="D",0.25,IF(L69="E",0,"Blm Diisi")))))))))</f>
        <v>1</v>
      </c>
      <c r="N69" s="38"/>
      <c r="P69" s="37"/>
    </row>
    <row r="70" spans="1:16" customFormat="1" x14ac:dyDescent="0.3">
      <c r="A70" s="29"/>
      <c r="B70" s="30"/>
      <c r="C70" s="30" t="s">
        <v>296</v>
      </c>
      <c r="D70" s="203" t="s">
        <v>297</v>
      </c>
      <c r="E70" s="203"/>
      <c r="F70" s="31"/>
      <c r="G70" s="31"/>
      <c r="H70" s="32">
        <v>0.5</v>
      </c>
      <c r="I70" s="32"/>
      <c r="J70" s="32">
        <v>0.5</v>
      </c>
      <c r="K70" s="33"/>
      <c r="L70" s="134"/>
      <c r="M70" s="33">
        <f>IF(COUNT(M71:M71)=COUNTA(M71:M71),AVERAGE(M71:M71)*J70,"ISI DULU")</f>
        <v>0.5</v>
      </c>
      <c r="N70" s="34">
        <f>M70/J70</f>
        <v>1</v>
      </c>
      <c r="P70" s="41"/>
    </row>
    <row r="71" spans="1:16" customFormat="1" ht="28.8" x14ac:dyDescent="0.3">
      <c r="A71" s="35"/>
      <c r="B71" s="36"/>
      <c r="C71" s="36"/>
      <c r="D71" s="4" t="s">
        <v>9</v>
      </c>
      <c r="E71" s="3" t="s">
        <v>300</v>
      </c>
      <c r="F71" s="6" t="s">
        <v>150</v>
      </c>
      <c r="G71" s="7"/>
      <c r="H71" s="8"/>
      <c r="I71" s="3" t="s">
        <v>301</v>
      </c>
      <c r="J71" s="38"/>
      <c r="K71" s="6" t="s">
        <v>14</v>
      </c>
      <c r="L71" s="37" t="s">
        <v>150</v>
      </c>
      <c r="M71" s="6">
        <f>IF(K71="Ya/Tidak",IF(L71="Ya",1,IF(L71="Tidak",0,"Blm Diisi")),IF(K71="A/B/C",IF(L71="A",1,IF(L71="B",0.5,IF(L71="C",0,"Blm Diisi"))),IF(K71="A/B/C/D",IF(L71="A",1,IF(L71="B",0.67,IF(L71="C",0.33,IF(L71="D",0,"Blm Diisi")))),IF(K71="A/B/C/D/E",IF(L71="A",1,IF(L71="B",0.75,IF(L71="C",0.5,IF(L71="D",0.25,IF(L71="E",0,"Blm Diisi")))))))))</f>
        <v>1</v>
      </c>
      <c r="N71" s="38"/>
      <c r="P71" s="37"/>
    </row>
    <row r="72" spans="1:16" customFormat="1" x14ac:dyDescent="0.3">
      <c r="A72" s="44"/>
      <c r="B72" s="45" t="s">
        <v>67</v>
      </c>
      <c r="C72" s="46" t="s">
        <v>68</v>
      </c>
      <c r="D72" s="47"/>
      <c r="E72" s="48"/>
      <c r="F72" s="49"/>
      <c r="G72" s="49"/>
      <c r="H72" s="50">
        <v>3</v>
      </c>
      <c r="I72" s="50"/>
      <c r="J72" s="50"/>
      <c r="K72" s="51"/>
      <c r="L72" s="52"/>
      <c r="M72" s="51">
        <f>M73+M80</f>
        <v>3</v>
      </c>
      <c r="N72" s="53">
        <f>M72/H72</f>
        <v>1</v>
      </c>
      <c r="P72" s="52"/>
    </row>
    <row r="73" spans="1:16" customFormat="1" x14ac:dyDescent="0.3">
      <c r="A73" s="29"/>
      <c r="B73" s="30"/>
      <c r="C73" s="30">
        <v>1</v>
      </c>
      <c r="D73" s="203" t="s">
        <v>69</v>
      </c>
      <c r="E73" s="203"/>
      <c r="F73" s="31"/>
      <c r="G73" s="31"/>
      <c r="H73" s="32">
        <v>1</v>
      </c>
      <c r="I73" s="32"/>
      <c r="J73" s="32">
        <v>1</v>
      </c>
      <c r="K73" s="33"/>
      <c r="L73" s="133"/>
      <c r="M73" s="33">
        <f>IF(COUNT(M74:M79)=COUNTA(M74:M79),AVERAGE(M74:M79)*J73,"ISI DULU")</f>
        <v>1</v>
      </c>
      <c r="N73" s="34">
        <f>M73/J73</f>
        <v>1</v>
      </c>
      <c r="P73" s="41"/>
    </row>
    <row r="74" spans="1:16" customFormat="1" ht="57.6" x14ac:dyDescent="0.3">
      <c r="A74" s="35"/>
      <c r="B74" s="36"/>
      <c r="C74" s="36"/>
      <c r="D74" s="4" t="s">
        <v>8</v>
      </c>
      <c r="E74" s="3" t="s">
        <v>305</v>
      </c>
      <c r="F74" s="6" t="s">
        <v>150</v>
      </c>
      <c r="G74" s="7"/>
      <c r="H74" s="8"/>
      <c r="I74" s="3" t="s">
        <v>306</v>
      </c>
      <c r="J74" s="8"/>
      <c r="K74" s="6" t="s">
        <v>162</v>
      </c>
      <c r="L74" s="37" t="s">
        <v>436</v>
      </c>
      <c r="M74" s="6">
        <f t="shared" ref="M74:M79" si="1">IF(K74="Ya/Tidak",IF(L74="Ya",1,IF(L74="Tidak",0,"Blm Diisi")),IF(K74="A/B/C",IF(L74="A",1,IF(L74="B",0.5,IF(L74="C",0,"Blm Diisi"))),IF(K74="A/B/C/D",IF(L74="A",1,IF(L74="B",0.67,IF(L74="C",0.33,IF(L74="D",0,"Blm Diisi")))),IF(K74="A/B/C/D/E",IF(L74="A",1,IF(L74="B",0.75,IF(L74="C",0.5,IF(L74="D",0.25,IF(L74="E",0,"Blm Diisi")))))))))</f>
        <v>1</v>
      </c>
      <c r="N74" s="38"/>
      <c r="P74" s="37"/>
    </row>
    <row r="75" spans="1:16" customFormat="1" ht="57.6" x14ac:dyDescent="0.3">
      <c r="A75" s="35"/>
      <c r="B75" s="36"/>
      <c r="C75" s="36"/>
      <c r="D75" s="4" t="s">
        <v>9</v>
      </c>
      <c r="E75" s="3" t="s">
        <v>307</v>
      </c>
      <c r="F75" s="6" t="s">
        <v>150</v>
      </c>
      <c r="G75" s="7"/>
      <c r="H75" s="8"/>
      <c r="I75" s="3" t="s">
        <v>308</v>
      </c>
      <c r="J75" s="8"/>
      <c r="K75" s="6" t="s">
        <v>162</v>
      </c>
      <c r="L75" s="37" t="s">
        <v>436</v>
      </c>
      <c r="M75" s="6">
        <f t="shared" si="1"/>
        <v>1</v>
      </c>
      <c r="N75" s="38"/>
      <c r="P75" s="37"/>
    </row>
    <row r="76" spans="1:16" customFormat="1" ht="57.6" x14ac:dyDescent="0.3">
      <c r="A76" s="35"/>
      <c r="B76" s="36"/>
      <c r="C76" s="36"/>
      <c r="D76" s="4" t="s">
        <v>10</v>
      </c>
      <c r="E76" s="3" t="s">
        <v>309</v>
      </c>
      <c r="F76" s="6" t="s">
        <v>150</v>
      </c>
      <c r="G76" s="7"/>
      <c r="H76" s="8"/>
      <c r="I76" s="3" t="s">
        <v>310</v>
      </c>
      <c r="J76" s="8"/>
      <c r="K76" s="6" t="s">
        <v>162</v>
      </c>
      <c r="L76" s="37" t="s">
        <v>436</v>
      </c>
      <c r="M76" s="6">
        <f t="shared" si="1"/>
        <v>1</v>
      </c>
      <c r="N76" s="38"/>
      <c r="P76" s="37"/>
    </row>
    <row r="77" spans="1:16" customFormat="1" ht="72" x14ac:dyDescent="0.3">
      <c r="A77" s="35"/>
      <c r="B77" s="36"/>
      <c r="C77" s="36"/>
      <c r="D77" s="4" t="s">
        <v>12</v>
      </c>
      <c r="E77" s="3" t="s">
        <v>70</v>
      </c>
      <c r="F77" s="6"/>
      <c r="G77" s="7"/>
      <c r="H77" s="8"/>
      <c r="I77" s="3" t="s">
        <v>71</v>
      </c>
      <c r="J77" s="8"/>
      <c r="K77" s="6" t="s">
        <v>162</v>
      </c>
      <c r="L77" s="132" t="s">
        <v>436</v>
      </c>
      <c r="M77" s="6">
        <f t="shared" si="1"/>
        <v>1</v>
      </c>
      <c r="N77" s="38"/>
      <c r="P77" s="37"/>
    </row>
    <row r="78" spans="1:16" customFormat="1" ht="72" x14ac:dyDescent="0.3">
      <c r="A78" s="35"/>
      <c r="B78" s="36"/>
      <c r="C78" s="36"/>
      <c r="D78" s="4" t="s">
        <v>13</v>
      </c>
      <c r="E78" s="3" t="s">
        <v>72</v>
      </c>
      <c r="F78" s="6"/>
      <c r="G78" s="7"/>
      <c r="H78" s="8"/>
      <c r="I78" s="3" t="s">
        <v>73</v>
      </c>
      <c r="J78" s="8"/>
      <c r="K78" s="6" t="s">
        <v>162</v>
      </c>
      <c r="L78" s="132" t="s">
        <v>436</v>
      </c>
      <c r="M78" s="6">
        <f t="shared" si="1"/>
        <v>1</v>
      </c>
      <c r="N78" s="38"/>
      <c r="P78" s="37"/>
    </row>
    <row r="79" spans="1:16" customFormat="1" ht="57.6" x14ac:dyDescent="0.3">
      <c r="A79" s="35"/>
      <c r="B79" s="36"/>
      <c r="C79" s="36"/>
      <c r="D79" s="4" t="s">
        <v>16</v>
      </c>
      <c r="E79" s="3" t="s">
        <v>74</v>
      </c>
      <c r="F79" s="6"/>
      <c r="G79" s="7"/>
      <c r="H79" s="8"/>
      <c r="I79" s="2" t="s">
        <v>154</v>
      </c>
      <c r="J79" s="8"/>
      <c r="K79" s="6" t="s">
        <v>162</v>
      </c>
      <c r="L79" s="132" t="s">
        <v>436</v>
      </c>
      <c r="M79" s="6">
        <f t="shared" si="1"/>
        <v>1</v>
      </c>
      <c r="N79" s="38"/>
      <c r="P79" s="37"/>
    </row>
    <row r="80" spans="1:16" customFormat="1" x14ac:dyDescent="0.3">
      <c r="A80" s="29"/>
      <c r="B80" s="30"/>
      <c r="C80" s="30">
        <v>2</v>
      </c>
      <c r="D80" s="203" t="s">
        <v>75</v>
      </c>
      <c r="E80" s="203"/>
      <c r="F80" s="31"/>
      <c r="G80" s="31"/>
      <c r="H80" s="32">
        <v>2</v>
      </c>
      <c r="I80" s="32"/>
      <c r="J80" s="32">
        <v>2</v>
      </c>
      <c r="K80" s="33"/>
      <c r="L80" s="133"/>
      <c r="M80" s="33">
        <f>IF(COUNT(M81:M83)=COUNTA(M81:M83),AVERAGE(M81:M83)*J80,"ISI DULU")</f>
        <v>2</v>
      </c>
      <c r="N80" s="34">
        <f>M80/J80</f>
        <v>1</v>
      </c>
      <c r="P80" s="41"/>
    </row>
    <row r="81" spans="1:16" customFormat="1" ht="115.2" x14ac:dyDescent="0.3">
      <c r="A81" s="35"/>
      <c r="B81" s="36"/>
      <c r="C81" s="36"/>
      <c r="D81" s="4" t="s">
        <v>8</v>
      </c>
      <c r="E81" s="3" t="s">
        <v>311</v>
      </c>
      <c r="F81" s="6" t="s">
        <v>150</v>
      </c>
      <c r="G81" s="7"/>
      <c r="H81" s="8"/>
      <c r="I81" s="3" t="s">
        <v>312</v>
      </c>
      <c r="J81" s="38"/>
      <c r="K81" s="6" t="s">
        <v>162</v>
      </c>
      <c r="L81" s="37" t="s">
        <v>436</v>
      </c>
      <c r="M81" s="6">
        <f>IF(K81="Ya/Tidak",IF(L81="Ya",1,IF(L81="Tidak",0,"Blm Diisi")),IF(K81="A/B/C",IF(L81="A",1,IF(L81="B",0.5,IF(L81="C",0,"Blm Diisi"))),IF(K81="A/B/C/D",IF(L81="A",1,IF(L81="B",0.67,IF(L81="C",0.33,IF(L81="D",0,"Blm Diisi")))),IF(K81="A/B/C/D/E",IF(L81="A",1,IF(L81="B",0.75,IF(L81="C",0.5,IF(L81="D",0.25,IF(L81="E",0,"Blm Diisi")))))))))</f>
        <v>1</v>
      </c>
      <c r="N81" s="38"/>
      <c r="P81" s="37"/>
    </row>
    <row r="82" spans="1:16" customFormat="1" ht="86.4" x14ac:dyDescent="0.3">
      <c r="A82" s="35"/>
      <c r="B82" s="36"/>
      <c r="C82" s="36"/>
      <c r="D82" s="4" t="s">
        <v>13</v>
      </c>
      <c r="E82" s="3" t="s">
        <v>319</v>
      </c>
      <c r="F82" s="6" t="s">
        <v>150</v>
      </c>
      <c r="G82" s="7"/>
      <c r="H82" s="8"/>
      <c r="I82" s="3" t="s">
        <v>320</v>
      </c>
      <c r="J82" s="38"/>
      <c r="K82" s="6" t="s">
        <v>190</v>
      </c>
      <c r="L82" s="135" t="s">
        <v>436</v>
      </c>
      <c r="M82" s="6">
        <f>IF(K82="Ya/Tidak",IF(L82="Ya",1,IF(L82="Tidak",0,"Blm Diisi")),IF(K82="A/B/C",IF(L82="A",1,IF(L82="B",0.5,IF(L82="C",0,"Blm Diisi"))),IF(K82="A/B/C/D",IF(L82="A",1,IF(L82="B",0.67,IF(L82="C",0.33,IF(L82="D",0,"Blm Diisi")))),IF(K82="A/B/C/D/E",IF(L82="A",1,IF(L82="B",0.75,IF(L82="C",0.5,IF(L82="D",0.25,IF(L82="E",0,"Blm Diisi")))))))))</f>
        <v>1</v>
      </c>
      <c r="N82" s="38"/>
      <c r="P82" s="43"/>
    </row>
    <row r="83" spans="1:16" customFormat="1" ht="86.4" x14ac:dyDescent="0.3">
      <c r="A83" s="35"/>
      <c r="B83" s="36"/>
      <c r="C83" s="36"/>
      <c r="D83" s="4" t="s">
        <v>185</v>
      </c>
      <c r="E83" s="3" t="s">
        <v>76</v>
      </c>
      <c r="F83" s="6"/>
      <c r="G83" s="7"/>
      <c r="H83" s="8"/>
      <c r="I83" s="3" t="s">
        <v>77</v>
      </c>
      <c r="J83" s="8"/>
      <c r="K83" s="6" t="s">
        <v>162</v>
      </c>
      <c r="L83" s="132" t="s">
        <v>436</v>
      </c>
      <c r="M83" s="6">
        <f>IF(K83="Ya/Tidak",IF(L83="Ya",1,IF(L83="Tidak",0,"Blm Diisi")),IF(K83="A/B/C",IF(L83="A",1,IF(L83="B",0.5,IF(L83="C",0,"Blm Diisi"))),IF(K83="A/B/C/D",IF(L83="A",1,IF(L83="B",0.67,IF(L83="C",0.33,IF(L83="D",0,"Blm Diisi")))),IF(K83="A/B/C/D/E",IF(L83="A",1,IF(L83="B",0.75,IF(L83="C",0.5,IF(L83="D",0.25,IF(L83="E",0,"Blm Diisi")))))))))</f>
        <v>1</v>
      </c>
      <c r="N83" s="38"/>
      <c r="P83" s="43"/>
    </row>
    <row r="84" spans="1:16" customFormat="1" x14ac:dyDescent="0.3">
      <c r="A84" s="44"/>
      <c r="B84" s="45" t="s">
        <v>78</v>
      </c>
      <c r="C84" s="46" t="s">
        <v>79</v>
      </c>
      <c r="D84" s="47"/>
      <c r="E84" s="48"/>
      <c r="F84" s="49"/>
      <c r="G84" s="49"/>
      <c r="H84" s="50">
        <v>5.25</v>
      </c>
      <c r="I84" s="50"/>
      <c r="J84" s="50"/>
      <c r="K84" s="51"/>
      <c r="L84" s="52"/>
      <c r="M84" s="51">
        <f>M85+M102+M109+M118+M120+M125</f>
        <v>5.25</v>
      </c>
      <c r="N84" s="53">
        <f>M84/H84</f>
        <v>1</v>
      </c>
      <c r="P84" s="52"/>
    </row>
    <row r="85" spans="1:16" customFormat="1" x14ac:dyDescent="0.3">
      <c r="A85" s="29"/>
      <c r="B85" s="30"/>
      <c r="C85" s="30">
        <v>1</v>
      </c>
      <c r="D85" s="203" t="s">
        <v>321</v>
      </c>
      <c r="E85" s="203"/>
      <c r="F85" s="31"/>
      <c r="G85" s="31"/>
      <c r="H85" s="32">
        <v>0.75</v>
      </c>
      <c r="I85" s="32"/>
      <c r="J85" s="32">
        <v>0.75</v>
      </c>
      <c r="K85" s="33"/>
      <c r="L85" s="133"/>
      <c r="M85" s="33">
        <f>IF(COUNT(M86:M96)=COUNTA(M86:M96),AVERAGE(M86:M96)*J85,"ISI DULU")</f>
        <v>0.75</v>
      </c>
      <c r="N85" s="34">
        <f>M85/J85</f>
        <v>1</v>
      </c>
      <c r="P85" s="41"/>
    </row>
    <row r="86" spans="1:16" customFormat="1" ht="43.2" x14ac:dyDescent="0.3">
      <c r="A86" s="35"/>
      <c r="B86" s="36"/>
      <c r="C86" s="36"/>
      <c r="D86" s="4" t="s">
        <v>9</v>
      </c>
      <c r="E86" s="3" t="s">
        <v>324</v>
      </c>
      <c r="F86" s="6" t="s">
        <v>150</v>
      </c>
      <c r="G86" s="7"/>
      <c r="H86" s="8"/>
      <c r="I86" s="3" t="s">
        <v>325</v>
      </c>
      <c r="J86" s="8"/>
      <c r="K86" s="6" t="s">
        <v>161</v>
      </c>
      <c r="L86" s="70" t="s">
        <v>436</v>
      </c>
      <c r="M86" s="6">
        <f>IF(K86="Ya/Tidak",IF(L86="Ya",1,IF(L86="Tidak",0,"Blm Diisi")),IF(K86="A/B/C",IF(L86="A",1,IF(L86="B",0.5,IF(L86="C",0,"Blm Diisi"))),IF(K86="A/B/C/D",IF(L86="A",1,IF(L86="B",0.67,IF(L86="C",0.33,IF(L86="D",0,"Blm Diisi")))),IF(K86="A/B/C/D/E",IF(L86="A",1,IF(L86="B",0.75,IF(L86="C",0.5,IF(L86="D",0.25,IF(L86="E",0,"Blm Diisi")))))))))</f>
        <v>1</v>
      </c>
      <c r="N86" s="38"/>
      <c r="P86" s="70"/>
    </row>
    <row r="87" spans="1:16" customFormat="1" x14ac:dyDescent="0.3">
      <c r="A87" s="35"/>
      <c r="B87" s="36"/>
      <c r="C87" s="36"/>
      <c r="D87" s="4" t="s">
        <v>10</v>
      </c>
      <c r="E87" s="3" t="s">
        <v>80</v>
      </c>
      <c r="F87" s="6" t="s">
        <v>150</v>
      </c>
      <c r="G87" s="7"/>
      <c r="H87" s="8"/>
      <c r="I87" s="3" t="s">
        <v>81</v>
      </c>
      <c r="J87" s="8"/>
      <c r="K87" s="6" t="s">
        <v>14</v>
      </c>
      <c r="L87" s="70" t="s">
        <v>150</v>
      </c>
      <c r="M87" s="6">
        <f>IF(K87="Ya/Tidak",IF(L87="Ya",1,IF(L87="Tidak",0,"Blm Diisi")),IF(K87="A/B/C",IF(L87="A",1,IF(L87="B",0.5,IF(L87="C",0,"Blm Diisi"))),IF(K87="A/B/C/D",IF(L87="A",1,IF(L87="B",0.67,IF(L87="C",0.33,IF(L87="D",0,"Blm Diisi")))),IF(K87="A/B/C/D/E",IF(L87="A",1,IF(L87="B",0.75,IF(L87="C",0.5,IF(L87="D",0.25,IF(L87="E",0,"Blm Diisi")))))))))</f>
        <v>1</v>
      </c>
      <c r="N87" s="38"/>
      <c r="P87" s="70"/>
    </row>
    <row r="88" spans="1:16" customFormat="1" ht="28.8" x14ac:dyDescent="0.3">
      <c r="A88" s="35"/>
      <c r="B88" s="36"/>
      <c r="C88" s="36"/>
      <c r="D88" s="4" t="s">
        <v>12</v>
      </c>
      <c r="E88" s="3" t="s">
        <v>326</v>
      </c>
      <c r="F88" s="6" t="s">
        <v>150</v>
      </c>
      <c r="G88" s="7"/>
      <c r="H88" s="8"/>
      <c r="I88" s="3" t="s">
        <v>327</v>
      </c>
      <c r="J88" s="8"/>
      <c r="K88" s="6" t="s">
        <v>14</v>
      </c>
      <c r="L88" s="70" t="s">
        <v>150</v>
      </c>
      <c r="M88" s="6">
        <f>IF(K88="Ya/Tidak",IF(L88="Ya",1,IF(L88="Tidak",0,"Blm Diisi")),IF(K88="A/B/C",IF(L88="A",1,IF(L88="B",0.5,IF(L88="C",0,"Blm Diisi"))),IF(K88="A/B/C/D",IF(L88="A",1,IF(L88="B",0.67,IF(L88="C",0.33,IF(L88="D",0,"Blm Diisi")))),IF(K88="A/B/C/D/E",IF(L88="A",1,IF(L88="B",0.75,IF(L88="C",0.5,IF(L88="D",0.25,IF(L88="E",0,"Blm Diisi")))))))))</f>
        <v>1</v>
      </c>
      <c r="N88" s="38"/>
      <c r="P88" s="70"/>
    </row>
    <row r="89" spans="1:16" customFormat="1" ht="28.8" x14ac:dyDescent="0.3">
      <c r="A89" s="35"/>
      <c r="B89" s="36"/>
      <c r="C89" s="36"/>
      <c r="D89" s="4" t="s">
        <v>13</v>
      </c>
      <c r="E89" s="3" t="s">
        <v>328</v>
      </c>
      <c r="F89" s="6" t="s">
        <v>150</v>
      </c>
      <c r="G89" s="7"/>
      <c r="H89" s="8"/>
      <c r="I89" s="3" t="s">
        <v>329</v>
      </c>
      <c r="J89" s="8"/>
      <c r="K89" s="6" t="s">
        <v>14</v>
      </c>
      <c r="L89" s="70" t="s">
        <v>150</v>
      </c>
      <c r="M89" s="6">
        <f>IF(K89="Ya/Tidak",IF(L89="Ya",1,IF(L89="Tidak",0,"Blm Diisi")),IF(K89="A/B/C",IF(L89="A",1,IF(L89="B",0.5,IF(L89="C",0,"Blm Diisi"))),IF(K89="A/B/C/D",IF(L89="A",1,IF(L89="B",0.67,IF(L89="C",0.33,IF(L89="D",0,"Blm Diisi")))),IF(K89="A/B/C/D/E",IF(L89="A",1,IF(L89="B",0.75,IF(L89="C",0.5,IF(L89="D",0.25,IF(L89="E",0,"Blm Diisi")))))))))</f>
        <v>1</v>
      </c>
      <c r="N89" s="38"/>
      <c r="P89" s="70"/>
    </row>
    <row r="90" spans="1:16" customFormat="1" ht="47.1" customHeight="1" x14ac:dyDescent="0.3">
      <c r="A90" s="35"/>
      <c r="B90" s="36"/>
      <c r="C90" s="36"/>
      <c r="D90" s="4" t="s">
        <v>16</v>
      </c>
      <c r="E90" s="3" t="s">
        <v>82</v>
      </c>
      <c r="F90" s="6" t="s">
        <v>150</v>
      </c>
      <c r="G90" s="7"/>
      <c r="H90" s="8"/>
      <c r="I90" s="224" t="s">
        <v>86</v>
      </c>
      <c r="J90" s="8"/>
      <c r="K90" s="71" t="s">
        <v>330</v>
      </c>
      <c r="L90" s="72">
        <f>L95/L91</f>
        <v>1</v>
      </c>
      <c r="M90" s="73">
        <f>IF(OR(L90&gt;0,L90=0),L90,"Blm Diisi")</f>
        <v>1</v>
      </c>
      <c r="N90" s="38"/>
      <c r="P90" s="74"/>
    </row>
    <row r="91" spans="1:16" customFormat="1" ht="18.75" customHeight="1" x14ac:dyDescent="0.3">
      <c r="A91" s="35"/>
      <c r="B91" s="36"/>
      <c r="C91" s="36"/>
      <c r="D91" s="4"/>
      <c r="E91" s="75" t="s">
        <v>143</v>
      </c>
      <c r="F91" s="6"/>
      <c r="G91" s="7"/>
      <c r="H91" s="8"/>
      <c r="I91" s="224"/>
      <c r="J91" s="8"/>
      <c r="K91" s="71" t="s">
        <v>331</v>
      </c>
      <c r="L91" s="64">
        <f>SUM(L92:L94)</f>
        <v>200</v>
      </c>
      <c r="M91" s="64"/>
      <c r="N91" s="38"/>
      <c r="P91" s="76"/>
    </row>
    <row r="92" spans="1:16" customFormat="1" ht="16.5" customHeight="1" x14ac:dyDescent="0.3">
      <c r="A92" s="35"/>
      <c r="B92" s="36"/>
      <c r="C92" s="36"/>
      <c r="D92" s="4"/>
      <c r="E92" s="77" t="s">
        <v>83</v>
      </c>
      <c r="F92" s="6"/>
      <c r="G92" s="7"/>
      <c r="H92" s="8"/>
      <c r="I92" s="224"/>
      <c r="J92" s="187"/>
      <c r="K92" s="187"/>
      <c r="L92" s="187"/>
      <c r="M92" s="187"/>
      <c r="N92" s="187"/>
      <c r="P92" s="70"/>
    </row>
    <row r="93" spans="1:16" customFormat="1" x14ac:dyDescent="0.3">
      <c r="A93" s="35"/>
      <c r="B93" s="36"/>
      <c r="C93" s="36"/>
      <c r="D93" s="4"/>
      <c r="E93" s="77" t="s">
        <v>84</v>
      </c>
      <c r="F93" s="6"/>
      <c r="G93" s="7"/>
      <c r="H93" s="8"/>
      <c r="I93" s="224"/>
      <c r="J93" s="8"/>
      <c r="K93" s="6" t="s">
        <v>331</v>
      </c>
      <c r="L93" s="70">
        <v>100</v>
      </c>
      <c r="M93" s="64"/>
      <c r="N93" s="38"/>
      <c r="P93" s="70"/>
    </row>
    <row r="94" spans="1:16" customFormat="1" x14ac:dyDescent="0.3">
      <c r="A94" s="35"/>
      <c r="B94" s="36"/>
      <c r="C94" s="36"/>
      <c r="D94" s="4"/>
      <c r="E94" s="77" t="s">
        <v>85</v>
      </c>
      <c r="F94" s="6"/>
      <c r="G94" s="7"/>
      <c r="H94" s="8"/>
      <c r="I94" s="224"/>
      <c r="J94" s="8"/>
      <c r="K94" s="6" t="s">
        <v>331</v>
      </c>
      <c r="L94" s="70">
        <v>100</v>
      </c>
      <c r="M94" s="64"/>
      <c r="N94" s="38"/>
      <c r="P94" s="70"/>
    </row>
    <row r="95" spans="1:16" customFormat="1" x14ac:dyDescent="0.3">
      <c r="A95" s="35"/>
      <c r="B95" s="36"/>
      <c r="C95" s="36"/>
      <c r="D95" s="4"/>
      <c r="E95" s="75" t="s">
        <v>144</v>
      </c>
      <c r="F95" s="6"/>
      <c r="G95" s="7"/>
      <c r="H95" s="8"/>
      <c r="I95" s="224"/>
      <c r="J95" s="8"/>
      <c r="K95" s="71" t="s">
        <v>331</v>
      </c>
      <c r="L95" s="70">
        <v>200</v>
      </c>
      <c r="M95" s="64"/>
      <c r="N95" s="38"/>
      <c r="P95" s="70"/>
    </row>
    <row r="96" spans="1:16" customFormat="1" ht="28.8" x14ac:dyDescent="0.3">
      <c r="A96" s="35"/>
      <c r="B96" s="36"/>
      <c r="C96" s="36"/>
      <c r="D96" s="4" t="s">
        <v>185</v>
      </c>
      <c r="E96" s="3" t="s">
        <v>87</v>
      </c>
      <c r="F96" s="6" t="s">
        <v>150</v>
      </c>
      <c r="G96" s="7"/>
      <c r="H96" s="8"/>
      <c r="I96" s="224" t="s">
        <v>93</v>
      </c>
      <c r="J96" s="8"/>
      <c r="K96" s="71" t="s">
        <v>330</v>
      </c>
      <c r="L96" s="72">
        <f>L101/L97</f>
        <v>1</v>
      </c>
      <c r="M96" s="73">
        <f>IF(OR(L96&gt;0,L96=0),L96,"Blm Diisi")</f>
        <v>1</v>
      </c>
      <c r="N96" s="38"/>
      <c r="P96" s="74"/>
    </row>
    <row r="97" spans="1:16" customFormat="1" ht="18" customHeight="1" x14ac:dyDescent="0.3">
      <c r="A97" s="35"/>
      <c r="B97" s="36"/>
      <c r="C97" s="36"/>
      <c r="D97" s="4"/>
      <c r="E97" s="3" t="s">
        <v>88</v>
      </c>
      <c r="F97" s="6"/>
      <c r="G97" s="7"/>
      <c r="H97" s="8"/>
      <c r="I97" s="224"/>
      <c r="J97" s="8"/>
      <c r="K97" s="71" t="s">
        <v>331</v>
      </c>
      <c r="L97" s="64">
        <f>SUM(L98:L100)</f>
        <v>160</v>
      </c>
      <c r="M97" s="64"/>
      <c r="N97" s="38"/>
      <c r="P97" s="76"/>
    </row>
    <row r="98" spans="1:16" customFormat="1" x14ac:dyDescent="0.3">
      <c r="A98" s="35"/>
      <c r="B98" s="36"/>
      <c r="C98" s="36"/>
      <c r="D98" s="4"/>
      <c r="E98" s="3" t="s">
        <v>89</v>
      </c>
      <c r="F98" s="6"/>
      <c r="G98" s="7"/>
      <c r="H98" s="8"/>
      <c r="I98" s="224"/>
      <c r="J98" s="8"/>
      <c r="K98" s="6" t="s">
        <v>331</v>
      </c>
      <c r="L98" s="70">
        <v>20</v>
      </c>
      <c r="M98" s="64"/>
      <c r="N98" s="38"/>
      <c r="P98" s="70"/>
    </row>
    <row r="99" spans="1:16" customFormat="1" x14ac:dyDescent="0.3">
      <c r="A99" s="35"/>
      <c r="B99" s="36"/>
      <c r="C99" s="36"/>
      <c r="D99" s="4"/>
      <c r="E99" s="3" t="s">
        <v>90</v>
      </c>
      <c r="F99" s="6"/>
      <c r="G99" s="7"/>
      <c r="H99" s="8"/>
      <c r="I99" s="224"/>
      <c r="J99" s="8"/>
      <c r="K99" s="6" t="s">
        <v>331</v>
      </c>
      <c r="L99" s="70">
        <v>40</v>
      </c>
      <c r="M99" s="64"/>
      <c r="N99" s="38"/>
      <c r="P99" s="70"/>
    </row>
    <row r="100" spans="1:16" customFormat="1" x14ac:dyDescent="0.3">
      <c r="A100" s="35"/>
      <c r="B100" s="36"/>
      <c r="C100" s="36"/>
      <c r="D100" s="4"/>
      <c r="E100" s="3" t="s">
        <v>91</v>
      </c>
      <c r="F100" s="6"/>
      <c r="G100" s="7"/>
      <c r="H100" s="8"/>
      <c r="I100" s="224"/>
      <c r="J100" s="8"/>
      <c r="K100" s="6" t="s">
        <v>331</v>
      </c>
      <c r="L100" s="70">
        <v>100</v>
      </c>
      <c r="M100" s="64"/>
      <c r="N100" s="38"/>
      <c r="P100" s="70"/>
    </row>
    <row r="101" spans="1:16" customFormat="1" x14ac:dyDescent="0.3">
      <c r="A101" s="35"/>
      <c r="B101" s="36"/>
      <c r="C101" s="36"/>
      <c r="D101" s="4"/>
      <c r="E101" s="3" t="s">
        <v>92</v>
      </c>
      <c r="F101" s="6"/>
      <c r="G101" s="7"/>
      <c r="H101" s="8"/>
      <c r="I101" s="224"/>
      <c r="J101" s="8"/>
      <c r="K101" s="71" t="s">
        <v>331</v>
      </c>
      <c r="L101" s="70">
        <v>160</v>
      </c>
      <c r="M101" s="64"/>
      <c r="N101" s="38"/>
      <c r="P101" s="70"/>
    </row>
    <row r="102" spans="1:16" customFormat="1" x14ac:dyDescent="0.3">
      <c r="A102" s="29"/>
      <c r="B102" s="30"/>
      <c r="C102" s="30">
        <v>2</v>
      </c>
      <c r="D102" s="203" t="s">
        <v>332</v>
      </c>
      <c r="E102" s="203"/>
      <c r="F102" s="31"/>
      <c r="G102" s="31"/>
      <c r="H102" s="32">
        <v>0.75</v>
      </c>
      <c r="I102" s="32"/>
      <c r="J102" s="32">
        <v>0.75</v>
      </c>
      <c r="K102" s="33"/>
      <c r="L102" s="133"/>
      <c r="M102" s="33">
        <f>IF(COUNT(M103:M108)=COUNTA(M103:M108),AVERAGE(M103:M108)*J102,"ISI DULU")</f>
        <v>0.75</v>
      </c>
      <c r="N102" s="34">
        <f>M102/J102</f>
        <v>1</v>
      </c>
      <c r="P102" s="41"/>
    </row>
    <row r="103" spans="1:16" customFormat="1" ht="43.2" x14ac:dyDescent="0.3">
      <c r="A103" s="35"/>
      <c r="B103" s="36"/>
      <c r="C103" s="36"/>
      <c r="D103" s="4" t="s">
        <v>9</v>
      </c>
      <c r="E103" s="3" t="s">
        <v>94</v>
      </c>
      <c r="F103" s="6" t="s">
        <v>150</v>
      </c>
      <c r="G103" s="7"/>
      <c r="H103" s="8"/>
      <c r="I103" s="3" t="s">
        <v>95</v>
      </c>
      <c r="J103" s="38"/>
      <c r="K103" s="6" t="s">
        <v>161</v>
      </c>
      <c r="L103" s="70" t="s">
        <v>436</v>
      </c>
      <c r="M103" s="6">
        <f t="shared" ref="M103:M108" si="2">IF(K103="Ya/Tidak",IF(L103="Ya",1,IF(L103="Tidak",0,"Blm Diisi")),IF(K103="A/B/C",IF(L103="A",1,IF(L103="B",0.5,IF(L103="C",0,"Blm Diisi"))),IF(K103="A/B/C/D",IF(L103="A",1,IF(L103="B",0.67,IF(L103="C",0.33,IF(L103="D",0,"Blm Diisi")))),IF(K103="A/B/C/D/E",IF(L103="A",1,IF(L103="B",0.75,IF(L103="C",0.5,IF(L103="D",0.25,IF(L103="E",0,"Blm Diisi")))))))))</f>
        <v>1</v>
      </c>
      <c r="N103" s="38"/>
      <c r="P103" s="70"/>
    </row>
    <row r="104" spans="1:16" customFormat="1" ht="57.6" x14ac:dyDescent="0.3">
      <c r="A104" s="35"/>
      <c r="B104" s="36"/>
      <c r="C104" s="36"/>
      <c r="D104" s="4" t="s">
        <v>10</v>
      </c>
      <c r="E104" s="3" t="s">
        <v>335</v>
      </c>
      <c r="F104" s="6" t="s">
        <v>150</v>
      </c>
      <c r="G104" s="7"/>
      <c r="H104" s="8"/>
      <c r="I104" s="3" t="s">
        <v>336</v>
      </c>
      <c r="J104" s="38"/>
      <c r="K104" s="6" t="s">
        <v>162</v>
      </c>
      <c r="L104" s="135" t="s">
        <v>436</v>
      </c>
      <c r="M104" s="6">
        <f t="shared" si="2"/>
        <v>1</v>
      </c>
      <c r="N104" s="38"/>
      <c r="P104" s="70"/>
    </row>
    <row r="105" spans="1:16" customFormat="1" ht="115.2" x14ac:dyDescent="0.3">
      <c r="A105" s="35"/>
      <c r="B105" s="36"/>
      <c r="C105" s="36"/>
      <c r="D105" s="4" t="s">
        <v>12</v>
      </c>
      <c r="E105" s="3" t="s">
        <v>337</v>
      </c>
      <c r="F105" s="6" t="s">
        <v>150</v>
      </c>
      <c r="G105" s="7"/>
      <c r="H105" s="8"/>
      <c r="I105" s="3" t="s">
        <v>338</v>
      </c>
      <c r="J105" s="38"/>
      <c r="K105" s="6" t="s">
        <v>162</v>
      </c>
      <c r="L105" s="135" t="s">
        <v>436</v>
      </c>
      <c r="M105" s="6">
        <f t="shared" si="2"/>
        <v>1</v>
      </c>
      <c r="N105" s="38"/>
      <c r="P105" s="70"/>
    </row>
    <row r="106" spans="1:16" customFormat="1" ht="72" x14ac:dyDescent="0.3">
      <c r="A106" s="35"/>
      <c r="B106" s="36"/>
      <c r="C106" s="36"/>
      <c r="D106" s="4" t="s">
        <v>13</v>
      </c>
      <c r="E106" s="3" t="s">
        <v>339</v>
      </c>
      <c r="F106" s="6" t="s">
        <v>150</v>
      </c>
      <c r="G106" s="7"/>
      <c r="H106" s="8"/>
      <c r="I106" s="3" t="s">
        <v>340</v>
      </c>
      <c r="J106" s="38"/>
      <c r="K106" s="6" t="s">
        <v>162</v>
      </c>
      <c r="L106" s="135" t="s">
        <v>436</v>
      </c>
      <c r="M106" s="6">
        <f t="shared" si="2"/>
        <v>1</v>
      </c>
      <c r="N106" s="38"/>
      <c r="P106" s="70"/>
    </row>
    <row r="107" spans="1:16" customFormat="1" ht="43.2" x14ac:dyDescent="0.3">
      <c r="A107" s="35"/>
      <c r="B107" s="36"/>
      <c r="C107" s="36"/>
      <c r="D107" s="4" t="s">
        <v>16</v>
      </c>
      <c r="E107" s="3" t="s">
        <v>341</v>
      </c>
      <c r="F107" s="6" t="s">
        <v>150</v>
      </c>
      <c r="G107" s="7"/>
      <c r="H107" s="8"/>
      <c r="I107" s="3" t="s">
        <v>342</v>
      </c>
      <c r="J107" s="38"/>
      <c r="K107" s="6" t="s">
        <v>161</v>
      </c>
      <c r="L107" s="70" t="s">
        <v>436</v>
      </c>
      <c r="M107" s="6">
        <f t="shared" si="2"/>
        <v>1</v>
      </c>
      <c r="N107" s="38"/>
      <c r="P107" s="70"/>
    </row>
    <row r="108" spans="1:16" customFormat="1" ht="86.4" x14ac:dyDescent="0.3">
      <c r="A108" s="35"/>
      <c r="B108" s="36"/>
      <c r="C108" s="36"/>
      <c r="D108" s="4" t="s">
        <v>442</v>
      </c>
      <c r="E108" s="3" t="s">
        <v>96</v>
      </c>
      <c r="F108" s="6"/>
      <c r="G108" s="7"/>
      <c r="H108" s="8"/>
      <c r="I108" s="3" t="s">
        <v>97</v>
      </c>
      <c r="J108" s="8"/>
      <c r="K108" s="6" t="s">
        <v>162</v>
      </c>
      <c r="L108" s="135" t="s">
        <v>436</v>
      </c>
      <c r="M108" s="6">
        <f t="shared" si="2"/>
        <v>1</v>
      </c>
      <c r="N108" s="38"/>
      <c r="P108" s="70"/>
    </row>
    <row r="109" spans="1:16" customFormat="1" x14ac:dyDescent="0.3">
      <c r="A109" s="29"/>
      <c r="B109" s="30"/>
      <c r="C109" s="30">
        <v>3</v>
      </c>
      <c r="D109" s="203" t="s">
        <v>98</v>
      </c>
      <c r="E109" s="203"/>
      <c r="F109" s="31"/>
      <c r="G109" s="31"/>
      <c r="H109" s="32">
        <v>1</v>
      </c>
      <c r="I109" s="32"/>
      <c r="J109" s="32">
        <v>1</v>
      </c>
      <c r="K109" s="33"/>
      <c r="L109" s="133"/>
      <c r="M109" s="33">
        <f>IF(COUNT(M110:M117)=COUNTA(M110:M117),AVERAGE(M110:M117)*J109,"ISI DULU")</f>
        <v>1</v>
      </c>
      <c r="N109" s="34">
        <f>M109/J109</f>
        <v>1</v>
      </c>
      <c r="P109" s="41"/>
    </row>
    <row r="110" spans="1:16" customFormat="1" ht="57.6" x14ac:dyDescent="0.3">
      <c r="A110" s="35"/>
      <c r="B110" s="36"/>
      <c r="C110" s="36"/>
      <c r="D110" s="4" t="s">
        <v>9</v>
      </c>
      <c r="E110" s="3" t="s">
        <v>463</v>
      </c>
      <c r="F110" s="6" t="s">
        <v>150</v>
      </c>
      <c r="G110" s="7"/>
      <c r="H110" s="8"/>
      <c r="I110" s="3" t="s">
        <v>348</v>
      </c>
      <c r="J110" s="8"/>
      <c r="K110" s="6" t="s">
        <v>162</v>
      </c>
      <c r="L110" s="70" t="s">
        <v>436</v>
      </c>
      <c r="M110" s="6">
        <f>IF(K110="Ya/Tidak",IF(L110="Ya",1,IF(L110="Tidak",0,"Blm Diisi")),IF(K110="A/B/C",IF(L110="A",1,IF(L110="B",0.5,IF(L110="C",0,"Blm Diisi"))),IF(K110="A/B/C/D",IF(L110="A",1,IF(L110="B",0.67,IF(L110="C",0.33,IF(L110="D",0,"Blm Diisi")))),IF(K110="A/B/C/D/E",IF(L110="A",1,IF(L110="B",0.75,IF(L110="C",0.5,IF(L110="D",0.25,IF(L110="E",0,"Blm Diisi")))))))))</f>
        <v>1</v>
      </c>
      <c r="N110" s="38"/>
      <c r="P110" s="70"/>
    </row>
    <row r="111" spans="1:16" customFormat="1" ht="57.6" x14ac:dyDescent="0.3">
      <c r="A111" s="35"/>
      <c r="B111" s="36"/>
      <c r="C111" s="36"/>
      <c r="D111" s="4" t="s">
        <v>10</v>
      </c>
      <c r="E111" s="3" t="s">
        <v>349</v>
      </c>
      <c r="F111" s="6" t="s">
        <v>150</v>
      </c>
      <c r="G111" s="7"/>
      <c r="H111" s="8"/>
      <c r="I111" s="3" t="s">
        <v>350</v>
      </c>
      <c r="J111" s="8"/>
      <c r="K111" s="6" t="s">
        <v>162</v>
      </c>
      <c r="L111" s="70" t="s">
        <v>436</v>
      </c>
      <c r="M111" s="6">
        <f>IF(K111="Ya/Tidak",IF(L111="Ya",1,IF(L111="Tidak",0,"Blm Diisi")),IF(K111="A/B/C",IF(L111="A",1,IF(L111="B",0.5,IF(L111="C",0,"Blm Diisi"))),IF(K111="A/B/C/D",IF(L111="A",1,IF(L111="B",0.67,IF(L111="C",0.33,IF(L111="D",0,"Blm Diisi")))),IF(K111="A/B/C/D/E",IF(L111="A",1,IF(L111="B",0.75,IF(L111="C",0.5,IF(L111="D",0.25,IF(L111="E",0,"Blm Diisi")))))))))</f>
        <v>1</v>
      </c>
      <c r="N111" s="38"/>
      <c r="P111" s="70"/>
    </row>
    <row r="112" spans="1:16" customFormat="1" x14ac:dyDescent="0.3">
      <c r="A112" s="35"/>
      <c r="B112" s="36"/>
      <c r="C112" s="36"/>
      <c r="D112" s="4" t="s">
        <v>12</v>
      </c>
      <c r="E112" s="3" t="s">
        <v>351</v>
      </c>
      <c r="F112" s="6"/>
      <c r="G112" s="7"/>
      <c r="H112" s="8"/>
      <c r="I112" s="224" t="s">
        <v>99</v>
      </c>
      <c r="J112" s="8"/>
      <c r="K112" s="71" t="s">
        <v>330</v>
      </c>
      <c r="L112" s="72">
        <f>L115/L113</f>
        <v>1</v>
      </c>
      <c r="M112" s="78">
        <f>L112</f>
        <v>1</v>
      </c>
      <c r="N112" s="38"/>
      <c r="P112" s="79"/>
    </row>
    <row r="113" spans="1:16" customFormat="1" ht="28.8" x14ac:dyDescent="0.3">
      <c r="A113" s="35"/>
      <c r="B113" s="36"/>
      <c r="C113" s="36"/>
      <c r="D113" s="4"/>
      <c r="E113" s="3" t="s">
        <v>100</v>
      </c>
      <c r="F113" s="6"/>
      <c r="G113" s="7"/>
      <c r="H113" s="8"/>
      <c r="I113" s="224"/>
      <c r="J113" s="8"/>
      <c r="K113" s="6" t="s">
        <v>331</v>
      </c>
      <c r="L113" s="70">
        <v>1</v>
      </c>
      <c r="M113" s="64"/>
      <c r="N113" s="38"/>
      <c r="P113" s="70"/>
    </row>
    <row r="114" spans="1:16" customFormat="1" ht="28.8" x14ac:dyDescent="0.3">
      <c r="A114" s="35"/>
      <c r="B114" s="36"/>
      <c r="C114" s="36"/>
      <c r="D114" s="4"/>
      <c r="E114" s="3" t="s">
        <v>101</v>
      </c>
      <c r="F114" s="6"/>
      <c r="G114" s="7"/>
      <c r="H114" s="8"/>
      <c r="I114" s="224"/>
      <c r="J114" s="8"/>
      <c r="K114" s="6" t="s">
        <v>331</v>
      </c>
      <c r="L114" s="70">
        <v>0</v>
      </c>
      <c r="M114" s="64"/>
      <c r="N114" s="38"/>
      <c r="P114" s="70"/>
    </row>
    <row r="115" spans="1:16" customFormat="1" ht="28.8" x14ac:dyDescent="0.3">
      <c r="A115" s="35"/>
      <c r="B115" s="36"/>
      <c r="C115" s="36"/>
      <c r="D115" s="4"/>
      <c r="E115" s="3" t="s">
        <v>102</v>
      </c>
      <c r="F115" s="6"/>
      <c r="G115" s="7"/>
      <c r="H115" s="8"/>
      <c r="I115" s="224"/>
      <c r="J115" s="8"/>
      <c r="K115" s="6" t="s">
        <v>331</v>
      </c>
      <c r="L115" s="70">
        <v>1</v>
      </c>
      <c r="M115" s="64"/>
      <c r="N115" s="38"/>
      <c r="P115" s="70"/>
    </row>
    <row r="116" spans="1:16" customFormat="1" ht="43.2" x14ac:dyDescent="0.3">
      <c r="A116" s="35"/>
      <c r="B116" s="36"/>
      <c r="C116" s="36"/>
      <c r="D116" s="4" t="s">
        <v>13</v>
      </c>
      <c r="E116" s="3" t="s">
        <v>352</v>
      </c>
      <c r="F116" s="6" t="s">
        <v>150</v>
      </c>
      <c r="G116" s="7"/>
      <c r="H116" s="8"/>
      <c r="I116" s="3" t="s">
        <v>103</v>
      </c>
      <c r="J116" s="8"/>
      <c r="K116" s="6" t="s">
        <v>161</v>
      </c>
      <c r="L116" s="70" t="s">
        <v>436</v>
      </c>
      <c r="M116" s="6">
        <f>IF(K116="Ya/Tidak",IF(L116="Ya",1,IF(L116="Tidak",0,"Blm Diisi")),IF(K116="A/B/C",IF(L116="A",1,IF(L116="B",0.5,IF(L116="C",0,"Blm Diisi"))),IF(K116="A/B/C/D",IF(L116="A",1,IF(L116="B",0.67,IF(L116="C",0.33,IF(L116="D",0,"Blm Diisi")))),IF(K116="A/B/C/D/E",IF(L116="A",1,IF(L116="B",0.75,IF(L116="C",0.5,IF(L116="D",0.25,IF(L116="E",0,"Blm Diisi")))))))))</f>
        <v>1</v>
      </c>
      <c r="N116" s="38"/>
      <c r="P116" s="70"/>
    </row>
    <row r="117" spans="1:16" customFormat="1" ht="28.8" x14ac:dyDescent="0.3">
      <c r="A117" s="35"/>
      <c r="B117" s="36"/>
      <c r="C117" s="36"/>
      <c r="D117" s="4" t="s">
        <v>16</v>
      </c>
      <c r="E117" s="3" t="s">
        <v>353</v>
      </c>
      <c r="F117" s="6" t="s">
        <v>150</v>
      </c>
      <c r="G117" s="7"/>
      <c r="H117" s="8"/>
      <c r="I117" s="3" t="s">
        <v>354</v>
      </c>
      <c r="J117" s="8"/>
      <c r="K117" s="6" t="s">
        <v>14</v>
      </c>
      <c r="L117" s="70" t="s">
        <v>150</v>
      </c>
      <c r="M117" s="6">
        <f>IF(K117="Ya/Tidak",IF(L117="Ya",1,IF(L117="Tidak",0,"Blm Diisi")),IF(K117="A/B/C",IF(L117="A",1,IF(L117="B",0.5,IF(L117="C",0,"Blm Diisi"))),IF(K117="A/B/C/D",IF(L117="A",1,IF(L117="B",0.67,IF(L117="C",0.33,IF(L117="D",0,"Blm Diisi")))),IF(K117="A/B/C/D/E",IF(L117="A",1,IF(L117="B",0.75,IF(L117="C",0.5,IF(L117="D",0.25,IF(L117="E",0,"Blm Diisi")))))))))</f>
        <v>1</v>
      </c>
      <c r="N117" s="38"/>
      <c r="P117" s="70"/>
    </row>
    <row r="118" spans="1:16" customFormat="1" x14ac:dyDescent="0.3">
      <c r="A118" s="29"/>
      <c r="B118" s="30"/>
      <c r="C118" s="30">
        <v>4</v>
      </c>
      <c r="D118" s="203" t="s">
        <v>355</v>
      </c>
      <c r="E118" s="203"/>
      <c r="F118" s="31"/>
      <c r="G118" s="31"/>
      <c r="H118" s="32">
        <v>0.75</v>
      </c>
      <c r="I118" s="32"/>
      <c r="J118" s="32">
        <v>0.75</v>
      </c>
      <c r="K118" s="33"/>
      <c r="L118" s="133"/>
      <c r="M118" s="33">
        <f>IF(COUNT(M119:M119)=COUNTA(M119:M119),AVERAGE(M119:M119)*J118,"ISI DULU")</f>
        <v>0.75</v>
      </c>
      <c r="N118" s="34">
        <f>M118/J118</f>
        <v>1</v>
      </c>
      <c r="P118" s="41"/>
    </row>
    <row r="119" spans="1:16" customFormat="1" ht="43.2" x14ac:dyDescent="0.3">
      <c r="A119" s="35"/>
      <c r="B119" s="36"/>
      <c r="C119" s="36"/>
      <c r="D119" s="4" t="s">
        <v>9</v>
      </c>
      <c r="E119" s="3" t="s">
        <v>358</v>
      </c>
      <c r="F119" s="6" t="s">
        <v>150</v>
      </c>
      <c r="G119" s="7"/>
      <c r="H119" s="8"/>
      <c r="I119" s="3" t="s">
        <v>145</v>
      </c>
      <c r="J119" s="8"/>
      <c r="K119" s="6" t="s">
        <v>161</v>
      </c>
      <c r="L119" s="135" t="s">
        <v>436</v>
      </c>
      <c r="M119" s="6">
        <f>IF(K119="Ya/Tidak",IF(L119="Ya",1,IF(L119="Tidak",0,"Blm Diisi")),IF(K119="A/B/C",IF(L119="A",1,IF(L119="B",0.5,IF(L119="C",0,"Blm Diisi"))),IF(K119="A/B/C/D",IF(L119="A",1,IF(L119="B",0.67,IF(L119="C",0.33,IF(L119="D",0,"Blm Diisi")))),IF(K119="A/B/C/D/E",IF(L119="A",1,IF(L119="B",0.75,IF(L119="C",0.5,IF(L119="D",0.25,IF(L119="E",0,"Blm Diisi")))))))))</f>
        <v>1</v>
      </c>
      <c r="N119" s="38"/>
      <c r="P119" s="70"/>
    </row>
    <row r="120" spans="1:16" customFormat="1" x14ac:dyDescent="0.3">
      <c r="A120" s="29"/>
      <c r="B120" s="30"/>
      <c r="C120" s="30">
        <v>5</v>
      </c>
      <c r="D120" s="203" t="s">
        <v>364</v>
      </c>
      <c r="E120" s="203"/>
      <c r="F120" s="31"/>
      <c r="G120" s="31"/>
      <c r="H120" s="32">
        <v>0.75</v>
      </c>
      <c r="I120" s="32"/>
      <c r="J120" s="32">
        <v>0.75</v>
      </c>
      <c r="K120" s="33"/>
      <c r="L120" s="133"/>
      <c r="M120" s="33">
        <f>IF(COUNT(M121:M124)=COUNTA(M121:M124),AVERAGE(M121:M124)*J120,"ISI DULU")</f>
        <v>0.75</v>
      </c>
      <c r="N120" s="34">
        <f>M120/J120</f>
        <v>1</v>
      </c>
      <c r="P120" s="41"/>
    </row>
    <row r="121" spans="1:16" customFormat="1" ht="57.6" x14ac:dyDescent="0.3">
      <c r="A121" s="35"/>
      <c r="B121" s="36"/>
      <c r="C121" s="36"/>
      <c r="D121" s="4" t="s">
        <v>9</v>
      </c>
      <c r="E121" s="3" t="s">
        <v>367</v>
      </c>
      <c r="F121" s="6" t="s">
        <v>150</v>
      </c>
      <c r="G121" s="7"/>
      <c r="H121" s="8"/>
      <c r="I121" s="3" t="s">
        <v>368</v>
      </c>
      <c r="J121" s="8"/>
      <c r="K121" s="6" t="s">
        <v>162</v>
      </c>
      <c r="L121" s="70" t="s">
        <v>436</v>
      </c>
      <c r="M121" s="6">
        <f>IF(K121="Ya/Tidak",IF(L121="Ya",1,IF(L121="Tidak",0,"Blm Diisi")),IF(K121="A/B/C",IF(L121="A",1,IF(L121="B",0.5,IF(L121="C",0,"Blm Diisi"))),IF(K121="A/B/C/D",IF(L121="A",1,IF(L121="B",0.67,IF(L121="C",0.33,IF(L121="D",0,"Blm Diisi")))),IF(K121="A/B/C/D/E",IF(L121="A",1,IF(L121="B",0.75,IF(L121="C",0.5,IF(L121="D",0.25,IF(L121="E",0,"Blm Diisi")))))))))</f>
        <v>1</v>
      </c>
      <c r="N121" s="38"/>
      <c r="P121" s="70"/>
    </row>
    <row r="122" spans="1:16" customFormat="1" ht="28.8" x14ac:dyDescent="0.3">
      <c r="A122" s="35"/>
      <c r="B122" s="36"/>
      <c r="C122" s="36"/>
      <c r="D122" s="4" t="s">
        <v>10</v>
      </c>
      <c r="E122" s="3" t="s">
        <v>104</v>
      </c>
      <c r="F122" s="6" t="s">
        <v>150</v>
      </c>
      <c r="G122" s="7"/>
      <c r="H122" s="8"/>
      <c r="I122" s="3" t="s">
        <v>105</v>
      </c>
      <c r="J122" s="8"/>
      <c r="K122" s="6" t="s">
        <v>14</v>
      </c>
      <c r="L122" s="132" t="s">
        <v>150</v>
      </c>
      <c r="M122" s="6">
        <f>IF(K122="Ya/Tidak",IF(L122="Ya",1,IF(L122="Tidak",0,"Blm Diisi")),IF(K122="A/B/C",IF(L122="A",1,IF(L122="B",0.5,IF(L122="C",0,"Blm Diisi"))),IF(K122="A/B/C/D",IF(L122="A",1,IF(L122="B",0.67,IF(L122="C",0.33,IF(L122="D",0,"Blm Diisi")))),IF(K122="A/B/C/D/E",IF(L122="A",1,IF(L122="B",0.75,IF(L122="C",0.5,IF(L122="D",0.25,IF(L122="E",0,"Blm Diisi")))))))))</f>
        <v>1</v>
      </c>
      <c r="N122" s="38"/>
      <c r="P122" s="70"/>
    </row>
    <row r="123" spans="1:16" customFormat="1" ht="43.2" x14ac:dyDescent="0.3">
      <c r="A123" s="35"/>
      <c r="B123" s="36"/>
      <c r="C123" s="36"/>
      <c r="D123" s="4" t="s">
        <v>12</v>
      </c>
      <c r="E123" s="3" t="s">
        <v>369</v>
      </c>
      <c r="F123" s="6" t="s">
        <v>150</v>
      </c>
      <c r="G123" s="7"/>
      <c r="H123" s="8"/>
      <c r="I123" s="3" t="s">
        <v>370</v>
      </c>
      <c r="J123" s="8"/>
      <c r="K123" s="6" t="s">
        <v>161</v>
      </c>
      <c r="L123" s="70" t="s">
        <v>436</v>
      </c>
      <c r="M123" s="6">
        <f>IF(K123="Ya/Tidak",IF(L123="Ya",1,IF(L123="Tidak",0,"Blm Diisi")),IF(K123="A/B/C",IF(L123="A",1,IF(L123="B",0.5,IF(L123="C",0,"Blm Diisi"))),IF(K123="A/B/C/D",IF(L123="A",1,IF(L123="B",0.67,IF(L123="C",0.33,IF(L123="D",0,"Blm Diisi")))),IF(K123="A/B/C/D/E",IF(L123="A",1,IF(L123="B",0.75,IF(L123="C",0.5,IF(L123="D",0.25,IF(L123="E",0,"Blm Diisi")))))))))</f>
        <v>1</v>
      </c>
      <c r="N123" s="38"/>
      <c r="P123" s="70"/>
    </row>
    <row r="124" spans="1:16" customFormat="1" ht="57.6" x14ac:dyDescent="0.3">
      <c r="A124" s="35"/>
      <c r="B124" s="36"/>
      <c r="C124" s="36"/>
      <c r="D124" s="4" t="s">
        <v>13</v>
      </c>
      <c r="E124" s="3" t="s">
        <v>371</v>
      </c>
      <c r="F124" s="6" t="s">
        <v>150</v>
      </c>
      <c r="G124" s="7"/>
      <c r="H124" s="8"/>
      <c r="I124" s="3" t="s">
        <v>372</v>
      </c>
      <c r="J124" s="8"/>
      <c r="K124" s="6" t="s">
        <v>162</v>
      </c>
      <c r="L124" s="70" t="s">
        <v>436</v>
      </c>
      <c r="M124" s="6">
        <f>IF(K124="Ya/Tidak",IF(L124="Ya",1,IF(L124="Tidak",0,"Blm Diisi")),IF(K124="A/B/C",IF(L124="A",1,IF(L124="B",0.5,IF(L124="C",0,"Blm Diisi"))),IF(K124="A/B/C/D",IF(L124="A",1,IF(L124="B",0.67,IF(L124="C",0.33,IF(L124="D",0,"Blm Diisi")))),IF(K124="A/B/C/D/E",IF(L124="A",1,IF(L124="B",0.75,IF(L124="C",0.5,IF(L124="D",0.25,IF(L124="E",0,"Blm Diisi")))))))))</f>
        <v>1</v>
      </c>
      <c r="N124" s="38"/>
      <c r="P124" s="70"/>
    </row>
    <row r="125" spans="1:16" customFormat="1" x14ac:dyDescent="0.3">
      <c r="A125" s="29"/>
      <c r="B125" s="30"/>
      <c r="C125" s="30">
        <v>6</v>
      </c>
      <c r="D125" s="203" t="s">
        <v>373</v>
      </c>
      <c r="E125" s="203"/>
      <c r="F125" s="31"/>
      <c r="G125" s="31"/>
      <c r="H125" s="32">
        <v>1.25</v>
      </c>
      <c r="I125" s="32"/>
      <c r="J125" s="32">
        <v>1.25</v>
      </c>
      <c r="K125" s="33"/>
      <c r="L125" s="133"/>
      <c r="M125" s="33">
        <f>IF(COUNT(M126:M126)=COUNTA(M126:M126),AVERAGE(M126:M126)*J125,"ISI DULU")</f>
        <v>1.25</v>
      </c>
      <c r="N125" s="34">
        <f>M125/J125</f>
        <v>1</v>
      </c>
      <c r="P125" s="41"/>
    </row>
    <row r="126" spans="1:16" customFormat="1" ht="43.2" x14ac:dyDescent="0.3">
      <c r="A126" s="35"/>
      <c r="B126" s="36"/>
      <c r="C126" s="36"/>
      <c r="D126" s="4" t="s">
        <v>10</v>
      </c>
      <c r="E126" s="3" t="s">
        <v>106</v>
      </c>
      <c r="F126" s="6" t="s">
        <v>150</v>
      </c>
      <c r="G126" s="7"/>
      <c r="H126" s="8"/>
      <c r="I126" s="3" t="s">
        <v>107</v>
      </c>
      <c r="J126" s="38"/>
      <c r="K126" s="6" t="s">
        <v>161</v>
      </c>
      <c r="L126" s="70" t="s">
        <v>436</v>
      </c>
      <c r="M126" s="6">
        <f>IF(K126="Ya/Tidak",IF(L126="Ya",1,IF(L126="Tidak",0,"Blm Diisi")),IF(K126="A/B/C",IF(L126="A",1,IF(L126="B",0.5,IF(L126="C",0,"Blm Diisi"))),IF(K126="A/B/C/D",IF(L126="A",1,IF(L126="B",0.67,IF(L126="C",0.33,IF(L126="D",0,"Blm Diisi")))),IF(K126="A/B/C/D/E",IF(L126="A",1,IF(L126="B",0.75,IF(L126="C",0.5,IF(L126="D",0.25,IF(L126="E",0,"Blm Diisi")))))))))</f>
        <v>1</v>
      </c>
      <c r="N126" s="38"/>
      <c r="P126" s="70"/>
    </row>
    <row r="127" spans="1:16" customFormat="1" x14ac:dyDescent="0.3">
      <c r="A127" s="29"/>
      <c r="B127" s="30"/>
      <c r="C127" s="30">
        <v>7</v>
      </c>
      <c r="D127" s="203" t="s">
        <v>382</v>
      </c>
      <c r="E127" s="203"/>
      <c r="F127" s="31"/>
      <c r="G127" s="31"/>
      <c r="H127" s="32">
        <v>1.5</v>
      </c>
      <c r="I127" s="32"/>
      <c r="J127" s="32"/>
      <c r="K127" s="33"/>
      <c r="L127" s="133"/>
      <c r="M127" s="33"/>
      <c r="N127" s="34"/>
      <c r="P127" s="41"/>
    </row>
    <row r="128" spans="1:16" customFormat="1" x14ac:dyDescent="0.3">
      <c r="A128" s="44"/>
      <c r="B128" s="45" t="s">
        <v>108</v>
      </c>
      <c r="C128" s="46" t="s">
        <v>109</v>
      </c>
      <c r="D128" s="47"/>
      <c r="E128" s="48"/>
      <c r="F128" s="49"/>
      <c r="G128" s="49"/>
      <c r="H128" s="50">
        <v>4.5</v>
      </c>
      <c r="I128" s="50"/>
      <c r="J128" s="50"/>
      <c r="K128" s="51"/>
      <c r="L128" s="52"/>
      <c r="M128" s="51">
        <f>M129+M135+M141+M147+M151</f>
        <v>4.5</v>
      </c>
      <c r="N128" s="53">
        <f>M128/H128</f>
        <v>1</v>
      </c>
      <c r="P128" s="52"/>
    </row>
    <row r="129" spans="1:16" customFormat="1" x14ac:dyDescent="0.3">
      <c r="A129" s="29"/>
      <c r="B129" s="30"/>
      <c r="C129" s="30">
        <v>1</v>
      </c>
      <c r="D129" s="203" t="s">
        <v>110</v>
      </c>
      <c r="E129" s="203"/>
      <c r="F129" s="31"/>
      <c r="G129" s="31"/>
      <c r="H129" s="32">
        <v>0.5</v>
      </c>
      <c r="I129" s="32"/>
      <c r="J129" s="32">
        <v>0.5</v>
      </c>
      <c r="K129" s="33"/>
      <c r="L129" s="133"/>
      <c r="M129" s="33">
        <f>IF(COUNT(M130:M134)=COUNTA(M130:M134),AVERAGE(M130:M134)*J129,"ISI DULU")</f>
        <v>0.5</v>
      </c>
      <c r="N129" s="34">
        <f>M129/J129</f>
        <v>1</v>
      </c>
      <c r="P129" s="41"/>
    </row>
    <row r="130" spans="1:16" customFormat="1" ht="28.8" x14ac:dyDescent="0.3">
      <c r="A130" s="35"/>
      <c r="B130" s="36"/>
      <c r="C130" s="36"/>
      <c r="D130" s="4" t="s">
        <v>8</v>
      </c>
      <c r="E130" s="3" t="s">
        <v>111</v>
      </c>
      <c r="F130" s="6" t="s">
        <v>150</v>
      </c>
      <c r="G130" s="7"/>
      <c r="H130" s="8"/>
      <c r="I130" s="3" t="s">
        <v>116</v>
      </c>
      <c r="J130" s="8"/>
      <c r="K130" s="6" t="s">
        <v>14</v>
      </c>
      <c r="L130" s="132" t="s">
        <v>150</v>
      </c>
      <c r="M130" s="6">
        <f>IF(K130="Ya/Tidak",IF(L130="Ya",1,IF(L130="Tidak",0,"Blm Diisi")),IF(K130="A/B/C",IF(L130="A",1,IF(L130="B",0.5,IF(L130="C",0,"Blm Diisi"))),IF(K130="A/B/C/D",IF(L130="A",1,IF(L130="B",0.67,IF(L130="C",0.33,IF(L130="D",0,"Blm Diisi")))),IF(K130="A/B/C/D/E",IF(L130="A",1,IF(L130="B",0.75,IF(L130="C",0.5,IF(L130="D",0.25,IF(L130="E",0,"Blm Diisi")))))))))</f>
        <v>1</v>
      </c>
      <c r="N130" s="38"/>
      <c r="P130" s="37"/>
    </row>
    <row r="131" spans="1:16" customFormat="1" ht="72" x14ac:dyDescent="0.3">
      <c r="A131" s="35"/>
      <c r="B131" s="36"/>
      <c r="C131" s="36"/>
      <c r="D131" s="4" t="s">
        <v>9</v>
      </c>
      <c r="E131" s="3" t="s">
        <v>112</v>
      </c>
      <c r="F131" s="6" t="s">
        <v>150</v>
      </c>
      <c r="G131" s="7"/>
      <c r="H131" s="8"/>
      <c r="I131" s="3" t="s">
        <v>117</v>
      </c>
      <c r="J131" s="8"/>
      <c r="K131" s="6" t="s">
        <v>162</v>
      </c>
      <c r="L131" s="132" t="s">
        <v>436</v>
      </c>
      <c r="M131" s="6">
        <f>IF(K131="Ya/Tidak",IF(L131="Ya",1,IF(L131="Tidak",0,"Blm Diisi")),IF(K131="A/B/C",IF(L131="A",1,IF(L131="B",0.5,IF(L131="C",0,"Blm Diisi"))),IF(K131="A/B/C/D",IF(L131="A",1,IF(L131="B",0.67,IF(L131="C",0.33,IF(L131="D",0,"Blm Diisi")))),IF(K131="A/B/C/D/E",IF(L131="A",1,IF(L131="B",0.75,IF(L131="C",0.5,IF(L131="D",0.25,IF(L131="E",0,"Blm Diisi")))))))))</f>
        <v>1</v>
      </c>
      <c r="N131" s="38"/>
      <c r="P131" s="37"/>
    </row>
    <row r="132" spans="1:16" customFormat="1" ht="57.6" x14ac:dyDescent="0.3">
      <c r="A132" s="35"/>
      <c r="B132" s="36"/>
      <c r="C132" s="36"/>
      <c r="D132" s="4" t="s">
        <v>10</v>
      </c>
      <c r="E132" s="3" t="s">
        <v>113</v>
      </c>
      <c r="F132" s="6" t="s">
        <v>150</v>
      </c>
      <c r="G132" s="7"/>
      <c r="H132" s="8"/>
      <c r="I132" s="3" t="s">
        <v>118</v>
      </c>
      <c r="J132" s="8"/>
      <c r="K132" s="6" t="s">
        <v>162</v>
      </c>
      <c r="L132" s="132" t="s">
        <v>436</v>
      </c>
      <c r="M132" s="6">
        <f>IF(K132="Ya/Tidak",IF(L132="Ya",1,IF(L132="Tidak",0,"Blm Diisi")),IF(K132="A/B/C",IF(L132="A",1,IF(L132="B",0.5,IF(L132="C",0,"Blm Diisi"))),IF(K132="A/B/C/D",IF(L132="A",1,IF(L132="B",0.67,IF(L132="C",0.33,IF(L132="D",0,"Blm Diisi")))),IF(K132="A/B/C/D/E",IF(L132="A",1,IF(L132="B",0.75,IF(L132="C",0.5,IF(L132="D",0.25,IF(L132="E",0,"Blm Diisi")))))))))</f>
        <v>1</v>
      </c>
      <c r="N132" s="38"/>
      <c r="P132" s="37"/>
    </row>
    <row r="133" spans="1:16" customFormat="1" ht="72" x14ac:dyDescent="0.3">
      <c r="A133" s="35"/>
      <c r="B133" s="36"/>
      <c r="C133" s="36"/>
      <c r="D133" s="4" t="s">
        <v>12</v>
      </c>
      <c r="E133" s="3" t="s">
        <v>114</v>
      </c>
      <c r="F133" s="6" t="s">
        <v>150</v>
      </c>
      <c r="G133" s="7"/>
      <c r="H133" s="8"/>
      <c r="I133" s="3" t="s">
        <v>119</v>
      </c>
      <c r="J133" s="8"/>
      <c r="K133" s="6" t="s">
        <v>161</v>
      </c>
      <c r="L133" s="132" t="s">
        <v>436</v>
      </c>
      <c r="M133" s="6">
        <f>IF(K133="Ya/Tidak",IF(L133="Ya",1,IF(L133="Tidak",0,"Blm Diisi")),IF(K133="A/B/C",IF(L133="A",1,IF(L133="B",0.5,IF(L133="C",0,"Blm Diisi"))),IF(K133="A/B/C/D",IF(L133="A",1,IF(L133="B",0.67,IF(L133="C",0.33,IF(L133="D",0,"Blm Diisi")))),IF(K133="A/B/C/D/E",IF(L133="A",1,IF(L133="B",0.75,IF(L133="C",0.5,IF(L133="D",0.25,IF(L133="E",0,"Blm Diisi")))))))))</f>
        <v>1</v>
      </c>
      <c r="N133" s="38"/>
      <c r="P133" s="37"/>
    </row>
    <row r="134" spans="1:16" customFormat="1" ht="43.2" x14ac:dyDescent="0.3">
      <c r="A134" s="35"/>
      <c r="B134" s="36"/>
      <c r="C134" s="36"/>
      <c r="D134" s="4" t="s">
        <v>13</v>
      </c>
      <c r="E134" s="3" t="s">
        <v>115</v>
      </c>
      <c r="F134" s="6" t="s">
        <v>150</v>
      </c>
      <c r="G134" s="7"/>
      <c r="H134" s="8"/>
      <c r="I134" s="3" t="s">
        <v>120</v>
      </c>
      <c r="J134" s="8"/>
      <c r="K134" s="6" t="s">
        <v>161</v>
      </c>
      <c r="L134" s="132" t="s">
        <v>436</v>
      </c>
      <c r="M134" s="6">
        <f>IF(K134="Ya/Tidak",IF(L134="Ya",1,IF(L134="Tidak",0,"Blm Diisi")),IF(K134="A/B/C",IF(L134="A",1,IF(L134="B",0.5,IF(L134="C",0,"Blm Diisi"))),IF(K134="A/B/C/D",IF(L134="A",1,IF(L134="B",0.67,IF(L134="C",0.33,IF(L134="D",0,"Blm Diisi")))),IF(K134="A/B/C/D/E",IF(L134="A",1,IF(L134="B",0.75,IF(L134="C",0.5,IF(L134="D",0.25,IF(L134="E",0,"Blm Diisi")))))))))</f>
        <v>1</v>
      </c>
      <c r="N134" s="38"/>
      <c r="P134" s="37"/>
    </row>
    <row r="135" spans="1:16" customFormat="1" x14ac:dyDescent="0.3">
      <c r="A135" s="29"/>
      <c r="B135" s="30"/>
      <c r="C135" s="30">
        <v>2</v>
      </c>
      <c r="D135" s="203" t="s">
        <v>121</v>
      </c>
      <c r="E135" s="203"/>
      <c r="F135" s="31"/>
      <c r="G135" s="31"/>
      <c r="H135" s="32">
        <v>0.5</v>
      </c>
      <c r="I135" s="32"/>
      <c r="J135" s="32">
        <v>0.5</v>
      </c>
      <c r="K135" s="33"/>
      <c r="L135" s="133"/>
      <c r="M135" s="33">
        <f>IF(COUNT(M136:M140)=COUNTA(M136:M140),AVERAGE(M136:M140)*J135,"ISI DULU")</f>
        <v>0.5</v>
      </c>
      <c r="N135" s="34">
        <f>M135/J135</f>
        <v>1</v>
      </c>
      <c r="P135" s="41"/>
    </row>
    <row r="136" spans="1:16" customFormat="1" ht="100.8" x14ac:dyDescent="0.3">
      <c r="A136" s="35"/>
      <c r="B136" s="36"/>
      <c r="C136" s="36"/>
      <c r="D136" s="4" t="s">
        <v>8</v>
      </c>
      <c r="E136" s="3" t="s">
        <v>122</v>
      </c>
      <c r="F136" s="6" t="s">
        <v>150</v>
      </c>
      <c r="G136" s="7"/>
      <c r="H136" s="8"/>
      <c r="I136" s="3" t="s">
        <v>124</v>
      </c>
      <c r="J136" s="8"/>
      <c r="K136" s="6" t="s">
        <v>162</v>
      </c>
      <c r="L136" s="37" t="s">
        <v>436</v>
      </c>
      <c r="M136" s="6">
        <f>IF(K136="Ya/Tidak",IF(L136="Ya",1,IF(L136="Tidak",0,"Blm Diisi")),IF(K136="A/B/C",IF(L136="A",1,IF(L136="B",0.5,IF(L136="C",0,"Blm Diisi"))),IF(K136="A/B/C/D",IF(L136="A",1,IF(L136="B",0.67,IF(L136="C",0.33,IF(L136="D",0,"Blm Diisi")))),IF(K136="A/B/C/D/E",IF(L136="A",1,IF(L136="B",0.75,IF(L136="C",0.5,IF(L136="D",0.25,IF(L136="E",0,"Blm Diisi")))))))))</f>
        <v>1</v>
      </c>
      <c r="N136" s="38"/>
      <c r="P136" s="37"/>
    </row>
    <row r="137" spans="1:16" customFormat="1" ht="72" x14ac:dyDescent="0.3">
      <c r="A137" s="35"/>
      <c r="B137" s="36"/>
      <c r="C137" s="36"/>
      <c r="D137" s="4" t="s">
        <v>9</v>
      </c>
      <c r="E137" s="3" t="s">
        <v>123</v>
      </c>
      <c r="F137" s="6" t="s">
        <v>150</v>
      </c>
      <c r="G137" s="7"/>
      <c r="H137" s="8"/>
      <c r="I137" s="3" t="s">
        <v>125</v>
      </c>
      <c r="J137" s="8"/>
      <c r="K137" s="6" t="s">
        <v>161</v>
      </c>
      <c r="L137" s="132" t="s">
        <v>436</v>
      </c>
      <c r="M137" s="6">
        <f>IF(K137="Ya/Tidak",IF(L137="Ya",1,IF(L137="Tidak",0,"Blm Diisi")),IF(K137="A/B/C",IF(L137="A",1,IF(L137="B",0.5,IF(L137="C",0,"Blm Diisi"))),IF(K137="A/B/C/D",IF(L137="A",1,IF(L137="B",0.67,IF(L137="C",0.33,IF(L137="D",0,"Blm Diisi")))),IF(K137="A/B/C/D/E",IF(L137="A",1,IF(L137="B",0.75,IF(L137="C",0.5,IF(L137="D",0.25,IF(L137="E",0,"Blm Diisi")))))))))</f>
        <v>1</v>
      </c>
      <c r="N137" s="38"/>
      <c r="P137" s="37"/>
    </row>
    <row r="138" spans="1:16" customFormat="1" ht="86.4" x14ac:dyDescent="0.3">
      <c r="A138" s="35"/>
      <c r="B138" s="36"/>
      <c r="C138" s="36"/>
      <c r="D138" s="4" t="s">
        <v>10</v>
      </c>
      <c r="E138" s="3" t="s">
        <v>146</v>
      </c>
      <c r="F138" s="6" t="s">
        <v>150</v>
      </c>
      <c r="G138" s="7"/>
      <c r="H138" s="8"/>
      <c r="I138" s="3" t="s">
        <v>126</v>
      </c>
      <c r="J138" s="8"/>
      <c r="K138" s="6" t="s">
        <v>161</v>
      </c>
      <c r="L138" s="132" t="s">
        <v>436</v>
      </c>
      <c r="M138" s="6">
        <f>IF(K138="Ya/Tidak",IF(L138="Ya",1,IF(L138="Tidak",0,"Blm Diisi")),IF(K138="A/B/C",IF(L138="A",1,IF(L138="B",0.5,IF(L138="C",0,"Blm Diisi"))),IF(K138="A/B/C/D",IF(L138="A",1,IF(L138="B",0.67,IF(L138="C",0.33,IF(L138="D",0,"Blm Diisi")))),IF(K138="A/B/C/D/E",IF(L138="A",1,IF(L138="B",0.75,IF(L138="C",0.5,IF(L138="D",0.25,IF(L138="E",0,"Blm Diisi")))))))))</f>
        <v>1</v>
      </c>
      <c r="N138" s="38"/>
      <c r="P138" s="37"/>
    </row>
    <row r="139" spans="1:16" customFormat="1" ht="72" x14ac:dyDescent="0.3">
      <c r="A139" s="35"/>
      <c r="B139" s="36"/>
      <c r="C139" s="36"/>
      <c r="D139" s="4" t="s">
        <v>12</v>
      </c>
      <c r="E139" s="3" t="s">
        <v>394</v>
      </c>
      <c r="F139" s="6" t="s">
        <v>150</v>
      </c>
      <c r="G139" s="7"/>
      <c r="H139" s="8"/>
      <c r="I139" s="3" t="s">
        <v>395</v>
      </c>
      <c r="J139" s="8"/>
      <c r="K139" s="6" t="s">
        <v>162</v>
      </c>
      <c r="L139" s="37" t="s">
        <v>436</v>
      </c>
      <c r="M139" s="6">
        <f>IF(K139="Ya/Tidak",IF(L139="Ya",1,IF(L139="Tidak",0,"Blm Diisi")),IF(K139="A/B/C",IF(L139="A",1,IF(L139="B",0.5,IF(L139="C",0,"Blm Diisi"))),IF(K139="A/B/C/D",IF(L139="A",1,IF(L139="B",0.67,IF(L139="C",0.33,IF(L139="D",0,"Blm Diisi")))),IF(K139="A/B/C/D/E",IF(L139="A",1,IF(L139="B",0.75,IF(L139="C",0.5,IF(L139="D",0.25,IF(L139="E",0,"Blm Diisi")))))))))</f>
        <v>1</v>
      </c>
      <c r="N139" s="38"/>
      <c r="P139" s="37"/>
    </row>
    <row r="140" spans="1:16" customFormat="1" ht="28.8" x14ac:dyDescent="0.3">
      <c r="A140" s="35"/>
      <c r="B140" s="36"/>
      <c r="C140" s="36"/>
      <c r="D140" s="4" t="s">
        <v>13</v>
      </c>
      <c r="E140" s="3" t="s">
        <v>127</v>
      </c>
      <c r="F140" s="6" t="s">
        <v>150</v>
      </c>
      <c r="G140" s="7"/>
      <c r="H140" s="8"/>
      <c r="I140" s="3" t="s">
        <v>128</v>
      </c>
      <c r="J140" s="8"/>
      <c r="K140" s="6" t="s">
        <v>14</v>
      </c>
      <c r="L140" s="37" t="s">
        <v>150</v>
      </c>
      <c r="M140" s="6">
        <f>IF(K140="Ya/Tidak",IF(L140="Ya",1,IF(L140="Tidak",0,"Blm Diisi")),IF(K140="A/B/C",IF(L140="A",1,IF(L140="B",0.5,IF(L140="C",0,"Blm Diisi"))),IF(K140="A/B/C/D",IF(L140="A",1,IF(L140="B",0.67,IF(L140="C",0.33,IF(L140="D",0,"Blm Diisi")))),IF(K140="A/B/C/D/E",IF(L140="A",1,IF(L140="B",0.75,IF(L140="C",0.5,IF(L140="D",0.25,IF(L140="E",0,"Blm Diisi")))))))))</f>
        <v>1</v>
      </c>
      <c r="N140" s="38"/>
      <c r="P140" s="37"/>
    </row>
    <row r="141" spans="1:16" customFormat="1" x14ac:dyDescent="0.3">
      <c r="A141" s="29"/>
      <c r="B141" s="30"/>
      <c r="C141" s="30">
        <v>3</v>
      </c>
      <c r="D141" s="203" t="s">
        <v>129</v>
      </c>
      <c r="E141" s="203"/>
      <c r="F141" s="31"/>
      <c r="G141" s="31"/>
      <c r="H141" s="32">
        <v>1.5</v>
      </c>
      <c r="I141" s="32"/>
      <c r="J141" s="32">
        <v>1.5</v>
      </c>
      <c r="K141" s="33"/>
      <c r="L141" s="133"/>
      <c r="M141" s="33">
        <f>IF(COUNT(M142:M146)=COUNTA(M142:M146),AVERAGE(M142:M146)*J141,"ISI DULU")</f>
        <v>1.5</v>
      </c>
      <c r="N141" s="34">
        <f>M141/J141</f>
        <v>1</v>
      </c>
      <c r="P141" s="41"/>
    </row>
    <row r="142" spans="1:16" customFormat="1" x14ac:dyDescent="0.3">
      <c r="A142" s="35"/>
      <c r="B142" s="36"/>
      <c r="C142" s="36"/>
      <c r="D142" s="4" t="s">
        <v>8</v>
      </c>
      <c r="E142" s="3" t="s">
        <v>396</v>
      </c>
      <c r="F142" s="6" t="s">
        <v>150</v>
      </c>
      <c r="G142" s="7"/>
      <c r="H142" s="8"/>
      <c r="I142" s="3" t="s">
        <v>130</v>
      </c>
      <c r="J142" s="8"/>
      <c r="K142" s="6" t="s">
        <v>14</v>
      </c>
      <c r="L142" s="37" t="s">
        <v>150</v>
      </c>
      <c r="M142" s="6">
        <f>IF(K142="Ya/Tidak",IF(L142="Ya",1,IF(L142="Tidak",0,"Blm Diisi")),IF(K142="A/B/C",IF(L142="A",1,IF(L142="B",0.5,IF(L142="C",0,"Blm Diisi"))),IF(K142="A/B/C/D",IF(L142="A",1,IF(L142="B",0.67,IF(L142="C",0.33,IF(L142="D",0,"Blm Diisi")))),IF(K142="A/B/C/D/E",IF(L142="A",1,IF(L142="B",0.75,IF(L142="C",0.5,IF(L142="D",0.25,IF(L142="E",0,"Blm Diisi")))))))))</f>
        <v>1</v>
      </c>
      <c r="N142" s="38"/>
      <c r="P142" s="37"/>
    </row>
    <row r="143" spans="1:16" customFormat="1" ht="43.2" x14ac:dyDescent="0.3">
      <c r="A143" s="35"/>
      <c r="B143" s="36"/>
      <c r="C143" s="36"/>
      <c r="D143" s="4" t="s">
        <v>9</v>
      </c>
      <c r="E143" s="3" t="s">
        <v>397</v>
      </c>
      <c r="F143" s="6" t="s">
        <v>150</v>
      </c>
      <c r="G143" s="7"/>
      <c r="H143" s="8"/>
      <c r="I143" s="3" t="s">
        <v>398</v>
      </c>
      <c r="J143" s="8"/>
      <c r="K143" s="6" t="s">
        <v>161</v>
      </c>
      <c r="L143" s="37" t="s">
        <v>436</v>
      </c>
      <c r="M143" s="6">
        <f>IF(K143="Ya/Tidak",IF(L143="Ya",1,IF(L143="Tidak",0,"Blm Diisi")),IF(K143="A/B/C",IF(L143="A",1,IF(L143="B",0.5,IF(L143="C",0,"Blm Diisi"))),IF(K143="A/B/C/D",IF(L143="A",1,IF(L143="B",0.67,IF(L143="C",0.33,IF(L143="D",0,"Blm Diisi")))),IF(K143="A/B/C/D/E",IF(L143="A",1,IF(L143="B",0.75,IF(L143="C",0.5,IF(L143="D",0.25,IF(L143="E",0,"Blm Diisi")))))))))</f>
        <v>1</v>
      </c>
      <c r="N143" s="38"/>
      <c r="P143" s="37"/>
    </row>
    <row r="144" spans="1:16" customFormat="1" ht="28.8" x14ac:dyDescent="0.3">
      <c r="A144" s="35"/>
      <c r="B144" s="36"/>
      <c r="C144" s="36"/>
      <c r="D144" s="4" t="s">
        <v>10</v>
      </c>
      <c r="E144" s="3" t="s">
        <v>399</v>
      </c>
      <c r="F144" s="6" t="s">
        <v>150</v>
      </c>
      <c r="G144" s="7"/>
      <c r="H144" s="8"/>
      <c r="I144" s="3" t="s">
        <v>400</v>
      </c>
      <c r="J144" s="8"/>
      <c r="K144" s="6" t="s">
        <v>14</v>
      </c>
      <c r="L144" s="37" t="s">
        <v>150</v>
      </c>
      <c r="M144" s="6">
        <f>IF(K144="Ya/Tidak",IF(L144="Ya",1,IF(L144="Tidak",0,"Blm Diisi")),IF(K144="A/B/C",IF(L144="A",1,IF(L144="B",0.5,IF(L144="C",0,"Blm Diisi"))),IF(K144="A/B/C/D",IF(L144="A",1,IF(L144="B",0.67,IF(L144="C",0.33,IF(L144="D",0,"Blm Diisi")))),IF(K144="A/B/C/D/E",IF(L144="A",1,IF(L144="B",0.75,IF(L144="C",0.5,IF(L144="D",0.25,IF(L144="E",0,"Blm Diisi")))))))))</f>
        <v>1</v>
      </c>
      <c r="N144" s="38"/>
      <c r="P144" s="37"/>
    </row>
    <row r="145" spans="1:16" customFormat="1" ht="115.2" x14ac:dyDescent="0.3">
      <c r="A145" s="35"/>
      <c r="B145" s="36"/>
      <c r="C145" s="36"/>
      <c r="D145" s="4" t="s">
        <v>12</v>
      </c>
      <c r="E145" s="3" t="s">
        <v>131</v>
      </c>
      <c r="F145" s="6" t="s">
        <v>150</v>
      </c>
      <c r="G145" s="7"/>
      <c r="H145" s="8"/>
      <c r="I145" s="3" t="s">
        <v>132</v>
      </c>
      <c r="J145" s="8"/>
      <c r="K145" s="6" t="s">
        <v>162</v>
      </c>
      <c r="L145" s="37" t="s">
        <v>436</v>
      </c>
      <c r="M145" s="6">
        <f>IF(K145="Ya/Tidak",IF(L145="Ya",1,IF(L145="Tidak",0,"Blm Diisi")),IF(K145="A/B/C",IF(L145="A",1,IF(L145="B",0.5,IF(L145="C",0,"Blm Diisi"))),IF(K145="A/B/C/D",IF(L145="A",1,IF(L145="B",0.67,IF(L145="C",0.33,IF(L145="D",0,"Blm Diisi")))),IF(K145="A/B/C/D/E",IF(L145="A",1,IF(L145="B",0.75,IF(L145="C",0.5,IF(L145="D",0.25,IF(L145="E",0,"Blm Diisi")))))))))</f>
        <v>1</v>
      </c>
      <c r="N145" s="38"/>
      <c r="P145" s="37"/>
    </row>
    <row r="146" spans="1:16" customFormat="1" ht="43.2" x14ac:dyDescent="0.3">
      <c r="A146" s="35"/>
      <c r="B146" s="36"/>
      <c r="C146" s="36"/>
      <c r="D146" s="4" t="s">
        <v>13</v>
      </c>
      <c r="E146" s="3" t="s">
        <v>133</v>
      </c>
      <c r="F146" s="6" t="s">
        <v>150</v>
      </c>
      <c r="G146" s="7"/>
      <c r="H146" s="8"/>
      <c r="I146" s="3" t="s">
        <v>134</v>
      </c>
      <c r="J146" s="8"/>
      <c r="K146" s="6" t="s">
        <v>161</v>
      </c>
      <c r="L146" s="132" t="s">
        <v>436</v>
      </c>
      <c r="M146" s="6">
        <f>IF(K146="Ya/Tidak",IF(L146="Ya",1,IF(L146="Tidak",0,"Blm Diisi")),IF(K146="A/B/C",IF(L146="A",1,IF(L146="B",0.5,IF(L146="C",0,"Blm Diisi"))),IF(K146="A/B/C/D",IF(L146="A",1,IF(L146="B",0.67,IF(L146="C",0.33,IF(L146="D",0,"Blm Diisi")))),IF(K146="A/B/C/D/E",IF(L146="A",1,IF(L146="B",0.75,IF(L146="C",0.5,IF(L146="D",0.25,IF(L146="E",0,"Blm Diisi")))))))))</f>
        <v>1</v>
      </c>
      <c r="N146" s="38"/>
      <c r="P146" s="37"/>
    </row>
    <row r="147" spans="1:16" customFormat="1" x14ac:dyDescent="0.3">
      <c r="A147" s="29"/>
      <c r="B147" s="30"/>
      <c r="C147" s="30">
        <v>4</v>
      </c>
      <c r="D147" s="203" t="s">
        <v>135</v>
      </c>
      <c r="E147" s="203"/>
      <c r="F147" s="31"/>
      <c r="G147" s="31"/>
      <c r="H147" s="32">
        <v>1.5</v>
      </c>
      <c r="I147" s="32"/>
      <c r="J147" s="32">
        <v>1.5</v>
      </c>
      <c r="K147" s="33"/>
      <c r="L147" s="133"/>
      <c r="M147" s="33">
        <f>IF(COUNT(M148:M150)=COUNTA(M148:M150),AVERAGE(M148:M150)*J147,"ISI DULU")</f>
        <v>1.5</v>
      </c>
      <c r="N147" s="34">
        <f>M147/J147</f>
        <v>1</v>
      </c>
      <c r="P147" s="41"/>
    </row>
    <row r="148" spans="1:16" customFormat="1" ht="43.2" x14ac:dyDescent="0.3">
      <c r="A148" s="35"/>
      <c r="B148" s="36"/>
      <c r="C148" s="36"/>
      <c r="D148" s="4" t="s">
        <v>8</v>
      </c>
      <c r="E148" s="3" t="s">
        <v>401</v>
      </c>
      <c r="F148" s="6" t="s">
        <v>150</v>
      </c>
      <c r="G148" s="7"/>
      <c r="H148" s="8"/>
      <c r="I148" s="3" t="s">
        <v>136</v>
      </c>
      <c r="J148" s="8"/>
      <c r="K148" s="6" t="s">
        <v>161</v>
      </c>
      <c r="L148" s="132" t="s">
        <v>436</v>
      </c>
      <c r="M148" s="6">
        <f>IF(K148="Ya/Tidak",IF(L148="Ya",1,IF(L148="Tidak",0,"Blm Diisi")),IF(K148="A/B/C",IF(L148="A",1,IF(L148="B",0.5,IF(L148="C",0,"Blm Diisi"))),IF(K148="A/B/C/D",IF(L148="A",1,IF(L148="B",0.67,IF(L148="C",0.33,IF(L148="D",0,"Blm Diisi")))),IF(K148="A/B/C/D/E",IF(L148="A",1,IF(L148="B",0.75,IF(L148="C",0.5,IF(L148="D",0.25,IF(L148="E",0,"Blm Diisi")))))))))</f>
        <v>1</v>
      </c>
      <c r="N148" s="38"/>
      <c r="P148" s="37"/>
    </row>
    <row r="149" spans="1:16" customFormat="1" ht="28.8" x14ac:dyDescent="0.3">
      <c r="A149" s="35"/>
      <c r="B149" s="36"/>
      <c r="C149" s="36"/>
      <c r="D149" s="4" t="s">
        <v>9</v>
      </c>
      <c r="E149" s="3" t="s">
        <v>137</v>
      </c>
      <c r="F149" s="6" t="s">
        <v>150</v>
      </c>
      <c r="G149" s="7"/>
      <c r="H149" s="8"/>
      <c r="I149" s="3" t="s">
        <v>138</v>
      </c>
      <c r="J149" s="8"/>
      <c r="K149" s="6" t="s">
        <v>14</v>
      </c>
      <c r="L149" s="132" t="s">
        <v>150</v>
      </c>
      <c r="M149" s="6">
        <f>IF(K149="Ya/Tidak",IF(L149="Ya",1,IF(L149="Tidak",0,"Blm Diisi")),IF(K149="A/B/C",IF(L149="A",1,IF(L149="B",0.5,IF(L149="C",0,"Blm Diisi"))),IF(K149="A/B/C/D",IF(L149="A",1,IF(L149="B",0.67,IF(L149="C",0.33,IF(L149="D",0,"Blm Diisi")))),IF(K149="A/B/C/D/E",IF(L149="A",1,IF(L149="B",0.75,IF(L149="C",0.5,IF(L149="D",0.25,IF(L149="E",0,"Blm Diisi")))))))))</f>
        <v>1</v>
      </c>
      <c r="N149" s="38"/>
      <c r="P149" s="37"/>
    </row>
    <row r="150" spans="1:16" customFormat="1" ht="57.6" x14ac:dyDescent="0.3">
      <c r="A150" s="35"/>
      <c r="B150" s="36"/>
      <c r="C150" s="36"/>
      <c r="D150" s="4" t="s">
        <v>10</v>
      </c>
      <c r="E150" s="3" t="s">
        <v>402</v>
      </c>
      <c r="F150" s="6" t="s">
        <v>150</v>
      </c>
      <c r="G150" s="7"/>
      <c r="H150" s="8"/>
      <c r="I150" s="3" t="s">
        <v>139</v>
      </c>
      <c r="J150" s="8"/>
      <c r="K150" s="6" t="s">
        <v>162</v>
      </c>
      <c r="L150" s="132" t="s">
        <v>436</v>
      </c>
      <c r="M150" s="6">
        <f>IF(K150="Ya/Tidak",IF(L150="Ya",1,IF(L150="Tidak",0,"Blm Diisi")),IF(K150="A/B/C",IF(L150="A",1,IF(L150="B",0.5,IF(L150="C",0,"Blm Diisi"))),IF(K150="A/B/C/D",IF(L150="A",1,IF(L150="B",0.67,IF(L150="C",0.33,IF(L150="D",0,"Blm Diisi")))),IF(K150="A/B/C/D/E",IF(L150="A",1,IF(L150="B",0.75,IF(L150="C",0.5,IF(L150="D",0.25,IF(L150="E",0,"Blm Diisi")))))))))</f>
        <v>1</v>
      </c>
      <c r="N150" s="38"/>
      <c r="P150" s="37"/>
    </row>
    <row r="151" spans="1:16" customFormat="1" x14ac:dyDescent="0.3">
      <c r="A151" s="29"/>
      <c r="B151" s="30"/>
      <c r="C151" s="30">
        <v>5</v>
      </c>
      <c r="D151" s="203" t="s">
        <v>140</v>
      </c>
      <c r="E151" s="203"/>
      <c r="F151" s="31"/>
      <c r="G151" s="31"/>
      <c r="H151" s="32">
        <v>0.5</v>
      </c>
      <c r="I151" s="32"/>
      <c r="J151" s="32">
        <v>0.5</v>
      </c>
      <c r="K151" s="33"/>
      <c r="L151" s="133"/>
      <c r="M151" s="33">
        <f>IF(COUNT(M152:M154)=COUNTA(M152:M154),AVERAGE(M152:M154)*J151,"ISI DULU")</f>
        <v>0.5</v>
      </c>
      <c r="N151" s="34">
        <f>M151/J151</f>
        <v>1</v>
      </c>
      <c r="P151" s="41"/>
    </row>
    <row r="152" spans="1:16" customFormat="1" ht="28.8" x14ac:dyDescent="0.3">
      <c r="A152" s="35"/>
      <c r="B152" s="36"/>
      <c r="C152" s="36"/>
      <c r="D152" s="4" t="s">
        <v>8</v>
      </c>
      <c r="E152" s="3" t="s">
        <v>403</v>
      </c>
      <c r="F152" s="6" t="s">
        <v>150</v>
      </c>
      <c r="G152" s="7"/>
      <c r="H152" s="8"/>
      <c r="I152" s="3" t="s">
        <v>404</v>
      </c>
      <c r="J152" s="8"/>
      <c r="K152" s="6" t="s">
        <v>14</v>
      </c>
      <c r="L152" s="37" t="s">
        <v>150</v>
      </c>
      <c r="M152" s="6">
        <f>IF(K152="Ya/Tidak",IF(L152="Ya",1,IF(L152="Tidak",0,"Blm Diisi")),IF(K152="A/B/C",IF(L152="A",1,IF(L152="B",0.5,IF(L152="C",0,"Blm Diisi"))),IF(K152="A/B/C/D",IF(L152="A",1,IF(L152="B",0.67,IF(L152="C",0.33,IF(L152="D",0,"Blm Diisi")))),IF(K152="A/B/C/D/E",IF(L152="A",1,IF(L152="B",0.75,IF(L152="C",0.5,IF(L152="D",0.25,IF(L152="E",0,"Blm Diisi")))))))))</f>
        <v>1</v>
      </c>
      <c r="N152" s="38"/>
      <c r="P152" s="37"/>
    </row>
    <row r="153" spans="1:16" customFormat="1" ht="57.6" x14ac:dyDescent="0.3">
      <c r="A153" s="35"/>
      <c r="B153" s="36"/>
      <c r="C153" s="36"/>
      <c r="D153" s="4" t="s">
        <v>9</v>
      </c>
      <c r="E153" s="3" t="s">
        <v>405</v>
      </c>
      <c r="F153" s="6" t="s">
        <v>150</v>
      </c>
      <c r="G153" s="7"/>
      <c r="H153" s="8"/>
      <c r="I153" s="3" t="s">
        <v>406</v>
      </c>
      <c r="J153" s="8"/>
      <c r="K153" s="6" t="s">
        <v>162</v>
      </c>
      <c r="L153" s="132" t="s">
        <v>436</v>
      </c>
      <c r="M153" s="6">
        <f>IF(K153="Ya/Tidak",IF(L153="Ya",1,IF(L153="Tidak",0,"Blm Diisi")),IF(K153="A/B/C",IF(L153="A",1,IF(L153="B",0.5,IF(L153="C",0,"Blm Diisi"))),IF(K153="A/B/C/D",IF(L153="A",1,IF(L153="B",0.67,IF(L153="C",0.33,IF(L153="D",0,"Blm Diisi")))),IF(K153="A/B/C/D/E",IF(L153="A",1,IF(L153="B",0.75,IF(L153="C",0.5,IF(L153="D",0.25,IF(L153="E",0,"Blm Diisi")))))))))</f>
        <v>1</v>
      </c>
      <c r="N153" s="38"/>
      <c r="P153" s="37"/>
    </row>
    <row r="154" spans="1:16" customFormat="1" ht="43.2" x14ac:dyDescent="0.3">
      <c r="A154" s="35"/>
      <c r="B154" s="36"/>
      <c r="C154" s="36"/>
      <c r="D154" s="4" t="s">
        <v>10</v>
      </c>
      <c r="E154" s="3" t="s">
        <v>407</v>
      </c>
      <c r="F154" s="6" t="s">
        <v>150</v>
      </c>
      <c r="G154" s="7"/>
      <c r="H154" s="8"/>
      <c r="I154" s="3" t="s">
        <v>408</v>
      </c>
      <c r="J154" s="8"/>
      <c r="K154" s="6" t="s">
        <v>161</v>
      </c>
      <c r="L154" s="37" t="s">
        <v>436</v>
      </c>
      <c r="M154" s="6">
        <f>IF(K154="Ya/Tidak",IF(L154="Ya",1,IF(L154="Tidak",0,"Blm Diisi")),IF(K154="A/B/C",IF(L154="A",1,IF(L154="B",0.5,IF(L154="C",0,"Blm Diisi"))),IF(K154="A/B/C/D",IF(L154="A",1,IF(L154="B",0.67,IF(L154="C",0.33,IF(L154="D",0,"Blm Diisi")))),IF(K154="A/B/C/D/E",IF(L154="A",1,IF(L154="B",0.75,IF(L154="C",0.5,IF(L154="D",0.25,IF(L154="E",0,"Blm Diisi")))))))))</f>
        <v>1</v>
      </c>
      <c r="N154" s="38"/>
      <c r="P154" s="37"/>
    </row>
    <row r="155" spans="1:16" x14ac:dyDescent="0.3">
      <c r="A155" s="204" t="s">
        <v>141</v>
      </c>
      <c r="B155" s="204"/>
      <c r="C155" s="204"/>
      <c r="D155" s="204"/>
      <c r="E155" s="204"/>
      <c r="F155" s="80"/>
      <c r="G155" s="80"/>
      <c r="H155" s="81"/>
      <c r="I155" s="82"/>
      <c r="J155" s="81"/>
      <c r="K155" s="82"/>
      <c r="L155" s="83"/>
      <c r="M155" s="81">
        <f>SUM(M7,M24,M29,M34,M46,M72,M84,M128)</f>
        <v>23.5</v>
      </c>
      <c r="N155" s="84"/>
      <c r="P155" s="83"/>
    </row>
  </sheetData>
  <mergeCells count="40">
    <mergeCell ref="D8:E8"/>
    <mergeCell ref="K2:N2"/>
    <mergeCell ref="A4:E4"/>
    <mergeCell ref="F4:G4"/>
    <mergeCell ref="B6:E6"/>
    <mergeCell ref="D141:E141"/>
    <mergeCell ref="D135:E135"/>
    <mergeCell ref="D147:E147"/>
    <mergeCell ref="D151:E151"/>
    <mergeCell ref="A155:E155"/>
    <mergeCell ref="D52:E52"/>
    <mergeCell ref="D53:E53"/>
    <mergeCell ref="D56:E56"/>
    <mergeCell ref="D57:E57"/>
    <mergeCell ref="D64:E64"/>
    <mergeCell ref="D35:E35"/>
    <mergeCell ref="D42:E42"/>
    <mergeCell ref="D39:E39"/>
    <mergeCell ref="D45:E45"/>
    <mergeCell ref="D47:E47"/>
    <mergeCell ref="D12:E12"/>
    <mergeCell ref="D16:E16"/>
    <mergeCell ref="D21:E21"/>
    <mergeCell ref="D25:E25"/>
    <mergeCell ref="D28:E28"/>
    <mergeCell ref="D67:E67"/>
    <mergeCell ref="D129:E129"/>
    <mergeCell ref="D73:E73"/>
    <mergeCell ref="D80:E80"/>
    <mergeCell ref="D85:E85"/>
    <mergeCell ref="D118:E118"/>
    <mergeCell ref="D120:E120"/>
    <mergeCell ref="D125:E125"/>
    <mergeCell ref="D127:E127"/>
    <mergeCell ref="D70:E70"/>
    <mergeCell ref="I90:I95"/>
    <mergeCell ref="I96:I101"/>
    <mergeCell ref="D109:E109"/>
    <mergeCell ref="D102:E102"/>
    <mergeCell ref="I112:I115"/>
  </mergeCells>
  <conditionalFormatting sqref="E32">
    <cfRule type="containsText" dxfId="1" priority="1" operator="containsText" text="Dihapus">
      <formula>NOT(ISERROR(SEARCH("Dihapus",E32)))</formula>
    </cfRule>
  </conditionalFormatting>
  <dataValidations count="6">
    <dataValidation type="list" allowBlank="1" showInputMessage="1" showErrorMessage="1" sqref="M93:M95 M113:M115 M97:M101 M91" xr:uid="{2C13F33A-7EBA-4450-9DAF-A01B66023075}">
      <formula1>"-"</formula1>
    </dataValidation>
    <dataValidation type="list" allowBlank="1" showInputMessage="1" showErrorMessage="1" sqref="L65 L139 L14 L63 L54:L55 L150 L40:L41 L68 L108 L10:L11 L110:L111 L121 L124 L20 L43 L131:L132 L136 L145 L104:L106 L74:L79 L36:L38 L22:L23 L48:L50 L17 L58:L60 L81 L83 L153" xr:uid="{90E516B3-C95D-41EC-AA9A-526005494EE4}">
      <formula1>"A,B,C,D"</formula1>
    </dataValidation>
    <dataValidation type="list" allowBlank="1" showInputMessage="1" showErrorMessage="1" sqref="L9 L143 L123 L107 L66 L62 L31 L44:L45 L51 L86 L116 L148 L15 L126 L133:L134 L137:L138 L146 L119 L26:L27 L18:L19 L103 L154" xr:uid="{2DF66E33-01EB-45B0-8529-E61BA0FF99B9}">
      <formula1>"A,B,C"</formula1>
    </dataValidation>
    <dataValidation type="list" allowBlank="1" showInputMessage="1" showErrorMessage="1" sqref="L144 L149 L140 L71 L152 L142 L13 L87:L89 L32 L117 L122 L130" xr:uid="{A97D6781-C0FC-4648-BD38-48BA794FF147}">
      <formula1>"Ya,Tidak"</formula1>
    </dataValidation>
    <dataValidation type="list" allowBlank="1" showInputMessage="1" showErrorMessage="1" sqref="L69 L61 L82" xr:uid="{F1BFFB90-8BBB-4B12-B76E-8275227B19C6}">
      <formula1>"A,B,C,D,E"</formula1>
    </dataValidation>
    <dataValidation type="whole" operator="greaterThanOrEqual" allowBlank="1" showInputMessage="1" showErrorMessage="1" sqref="L113:L115" xr:uid="{A1A527F8-CE32-47F3-8C6D-DFB8A84DD6AD}">
      <formula1>0</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155"/>
  <sheetViews>
    <sheetView zoomScale="80" zoomScaleNormal="80" workbookViewId="0">
      <pane ySplit="5" topLeftCell="A149" activePane="bottomLeft" state="frozen"/>
      <selection pane="bottomLeft" activeCell="I160" sqref="I160"/>
    </sheetView>
  </sheetViews>
  <sheetFormatPr defaultColWidth="9.109375" defaultRowHeight="14.4" x14ac:dyDescent="0.3"/>
  <cols>
    <col min="1" max="1" width="3.44140625" style="124" customWidth="1"/>
    <col min="2" max="2" width="4.44140625" style="125" customWidth="1"/>
    <col min="3" max="3" width="3.44140625" style="125" customWidth="1"/>
    <col min="4" max="4" width="2.88671875" style="126" customWidth="1"/>
    <col min="5" max="5" width="43.44140625" style="127" bestFit="1" customWidth="1"/>
    <col min="6" max="6" width="2.88671875" style="85" hidden="1" customWidth="1"/>
    <col min="7" max="7" width="5.44140625" style="128" hidden="1" customWidth="1"/>
    <col min="8" max="8" width="6.44140625" style="129" bestFit="1" customWidth="1"/>
    <col min="9" max="9" width="82.88671875" style="85" bestFit="1" customWidth="1"/>
    <col min="10" max="10" width="6.44140625" style="129" hidden="1" customWidth="1"/>
    <col min="11" max="11" width="11.109375" style="85" customWidth="1"/>
    <col min="12" max="13" width="9.109375" style="85"/>
    <col min="14" max="14" width="10.88671875" style="85" bestFit="1" customWidth="1"/>
    <col min="15" max="15" width="6.109375" style="85" customWidth="1"/>
    <col min="16" max="16" width="47.44140625" style="85" customWidth="1"/>
    <col min="17" max="16384" width="9.109375" style="85"/>
  </cols>
  <sheetData>
    <row r="1" spans="1:16" ht="15" thickBot="1" x14ac:dyDescent="0.35">
      <c r="E1" s="85"/>
    </row>
    <row r="2" spans="1:16" ht="24.9" customHeight="1" thickBot="1" x14ac:dyDescent="0.35">
      <c r="E2" s="85"/>
      <c r="K2" s="218" t="s">
        <v>484</v>
      </c>
      <c r="L2" s="219"/>
      <c r="M2" s="219"/>
      <c r="N2" s="220"/>
    </row>
    <row r="3" spans="1:16" ht="16.5" customHeight="1" x14ac:dyDescent="0.7">
      <c r="E3" s="85"/>
      <c r="K3" s="147"/>
      <c r="L3" s="147"/>
      <c r="M3" s="147"/>
      <c r="N3" s="147"/>
    </row>
    <row r="4" spans="1:16" s="12" customFormat="1" ht="28.8" x14ac:dyDescent="0.3">
      <c r="A4" s="221" t="s">
        <v>0</v>
      </c>
      <c r="B4" s="221"/>
      <c r="C4" s="221"/>
      <c r="D4" s="221"/>
      <c r="E4" s="221"/>
      <c r="F4" s="222" t="s">
        <v>155</v>
      </c>
      <c r="G4" s="222"/>
      <c r="H4" s="9" t="s">
        <v>1</v>
      </c>
      <c r="I4" s="10" t="s">
        <v>2</v>
      </c>
      <c r="J4" s="9" t="s">
        <v>1</v>
      </c>
      <c r="K4" s="136" t="s">
        <v>156</v>
      </c>
      <c r="L4" s="137" t="s">
        <v>157</v>
      </c>
      <c r="M4" s="138" t="s">
        <v>158</v>
      </c>
      <c r="N4" s="144" t="s">
        <v>159</v>
      </c>
      <c r="P4" s="199" t="s">
        <v>160</v>
      </c>
    </row>
    <row r="5" spans="1:16" s="12" customFormat="1" x14ac:dyDescent="0.3">
      <c r="A5" s="171"/>
      <c r="B5" s="172"/>
      <c r="C5" s="172"/>
      <c r="D5" s="172"/>
      <c r="E5" s="172"/>
      <c r="F5" s="13"/>
      <c r="G5" s="13"/>
      <c r="H5" s="14"/>
      <c r="I5" s="173"/>
      <c r="J5" s="14"/>
      <c r="K5" s="174"/>
      <c r="L5" s="175"/>
      <c r="M5" s="173"/>
      <c r="N5" s="170"/>
      <c r="P5" s="15"/>
    </row>
    <row r="6" spans="1:16" s="21" customFormat="1" x14ac:dyDescent="0.3">
      <c r="A6" s="93" t="s">
        <v>3</v>
      </c>
      <c r="B6" s="223" t="s">
        <v>4</v>
      </c>
      <c r="C6" s="223"/>
      <c r="D6" s="223"/>
      <c r="E6" s="223"/>
      <c r="F6" s="180"/>
      <c r="G6" s="180"/>
      <c r="H6" s="97"/>
      <c r="I6" s="97"/>
      <c r="J6" s="97"/>
      <c r="K6" s="97"/>
      <c r="L6" s="97"/>
      <c r="M6" s="181"/>
      <c r="N6" s="145"/>
      <c r="P6" s="18"/>
    </row>
    <row r="7" spans="1:16" customFormat="1" x14ac:dyDescent="0.3">
      <c r="A7" s="44"/>
      <c r="B7" s="45" t="s">
        <v>5</v>
      </c>
      <c r="C7" s="46" t="s">
        <v>6</v>
      </c>
      <c r="D7" s="47"/>
      <c r="E7" s="48"/>
      <c r="F7" s="49"/>
      <c r="G7" s="49"/>
      <c r="H7" s="50">
        <v>2.5</v>
      </c>
      <c r="I7" s="50"/>
      <c r="J7" s="50"/>
      <c r="K7" s="50"/>
      <c r="L7" s="50"/>
      <c r="M7" s="51">
        <f>M8+M12+M16+M21</f>
        <v>2.5</v>
      </c>
      <c r="N7" s="53">
        <f>M7/H7</f>
        <v>1</v>
      </c>
      <c r="P7" s="27"/>
    </row>
    <row r="8" spans="1:16" customFormat="1" x14ac:dyDescent="0.3">
      <c r="A8" s="29"/>
      <c r="B8" s="30"/>
      <c r="C8" s="30">
        <v>1</v>
      </c>
      <c r="D8" s="203" t="s">
        <v>7</v>
      </c>
      <c r="E8" s="203"/>
      <c r="F8" s="31"/>
      <c r="G8" s="31"/>
      <c r="H8" s="32">
        <v>0.5</v>
      </c>
      <c r="I8" s="32"/>
      <c r="J8" s="32">
        <v>0.5</v>
      </c>
      <c r="K8" s="32"/>
      <c r="L8" s="32"/>
      <c r="M8" s="33">
        <f>IF(COUNT(M9:M11)=COUNTA(M9:M11),AVERAGE(M9:M11)*J8,"ISI DULU")</f>
        <v>0.5</v>
      </c>
      <c r="N8" s="34">
        <f>M8/J8</f>
        <v>1</v>
      </c>
      <c r="P8" s="32"/>
    </row>
    <row r="9" spans="1:16" s="153" customFormat="1" ht="57.6" customHeight="1" x14ac:dyDescent="0.3">
      <c r="A9" s="148"/>
      <c r="B9" s="149"/>
      <c r="C9" s="149"/>
      <c r="D9" s="182" t="s">
        <v>8</v>
      </c>
      <c r="E9" s="183" t="s">
        <v>451</v>
      </c>
      <c r="F9" s="150" t="s">
        <v>150</v>
      </c>
      <c r="G9" s="151"/>
      <c r="H9" s="152"/>
      <c r="I9" s="2" t="s">
        <v>431</v>
      </c>
      <c r="J9" s="38"/>
      <c r="K9" s="6" t="s">
        <v>161</v>
      </c>
      <c r="L9" s="132" t="s">
        <v>436</v>
      </c>
      <c r="M9" s="6">
        <f>IF(K9="Ya/Tidak",IF(L9="Ya",1,IF(L9="Tidak",0,"Blm Diisi")),IF(K9="A/B/C",IF(L9="A",1,IF(L9="B",0.5,IF(L9="C",0,"Blm Diisi"))),IF(K9="A/B/C/D",IF(L9="A",1,IF(L9="B",0.67,IF(L9="C",0.33,IF(L9="D",0,"Blm Diisi")))),IF(K9="A/B/C/D/E",IF(L9="A",1,IF(L9="B",0.75,IF(L9="C",0.5,IF(L9="D",0.25,IF(L9="E",0,"Blm Diisi")))))))))</f>
        <v>1</v>
      </c>
      <c r="N9" s="38"/>
      <c r="P9" s="37"/>
    </row>
    <row r="10" spans="1:16" customFormat="1" ht="115.2" x14ac:dyDescent="0.3">
      <c r="A10" s="35"/>
      <c r="B10" s="36"/>
      <c r="C10" s="36"/>
      <c r="D10" s="4" t="s">
        <v>9</v>
      </c>
      <c r="E10" s="186" t="s">
        <v>448</v>
      </c>
      <c r="F10" s="6" t="s">
        <v>150</v>
      </c>
      <c r="G10" s="7"/>
      <c r="H10" s="8"/>
      <c r="I10" s="39" t="s">
        <v>447</v>
      </c>
      <c r="J10" s="38"/>
      <c r="K10" s="6" t="s">
        <v>162</v>
      </c>
      <c r="L10" s="37" t="s">
        <v>436</v>
      </c>
      <c r="M10" s="6">
        <f>IF(K10="Ya/Tidak",IF(L10="Ya",1,IF(L10="Tidak",0,"Blm Diisi")),IF(K10="A/B/C",IF(L10="A",1,IF(L10="B",0.5,IF(L10="C",0,"Blm Diisi"))),IF(K10="A/B/C/D",IF(L10="A",1,IF(L10="B",0.67,IF(L10="C",0.33,IF(L10="D",0,"Blm Diisi")))),IF(K10="A/B/C/D/E",IF(L10="A",1,IF(L10="B",0.75,IF(L10="C",0.5,IF(L10="D",0.25,IF(L10="E",0,"Blm Diisi")))))))))</f>
        <v>1</v>
      </c>
      <c r="N10" s="38"/>
      <c r="P10" s="37"/>
    </row>
    <row r="11" spans="1:16" customFormat="1" ht="103.65" customHeight="1" x14ac:dyDescent="0.3">
      <c r="A11" s="35"/>
      <c r="B11" s="36"/>
      <c r="C11" s="36"/>
      <c r="D11" s="4" t="s">
        <v>10</v>
      </c>
      <c r="E11" s="186" t="s">
        <v>449</v>
      </c>
      <c r="F11" s="6" t="s">
        <v>150</v>
      </c>
      <c r="G11" s="7"/>
      <c r="H11" s="8"/>
      <c r="I11" s="3" t="s">
        <v>450</v>
      </c>
      <c r="J11" s="38"/>
      <c r="K11" s="6" t="s">
        <v>162</v>
      </c>
      <c r="L11" s="37" t="s">
        <v>436</v>
      </c>
      <c r="M11" s="6">
        <f>IF(K11="Ya/Tidak",IF(L11="Ya",1,IF(L11="Tidak",0,"Blm Diisi")),IF(K11="A/B/C",IF(L11="A",1,IF(L11="B",0.5,IF(L11="C",0,"Blm Diisi"))),IF(K11="A/B/C/D",IF(L11="A",1,IF(L11="B",0.67,IF(L11="C",0.33,IF(L11="D",0,"Blm Diisi")))),IF(K11="A/B/C/D/E",IF(L11="A",1,IF(L11="B",0.75,IF(L11="C",0.5,IF(L11="D",0.25,IF(L11="E",0,"Blm Diisi")))))))))</f>
        <v>1</v>
      </c>
      <c r="N11" s="38"/>
      <c r="P11" s="37"/>
    </row>
    <row r="12" spans="1:16" customFormat="1" ht="19.5" customHeight="1" x14ac:dyDescent="0.3">
      <c r="A12" s="140"/>
      <c r="B12" s="141"/>
      <c r="C12" s="141">
        <v>2</v>
      </c>
      <c r="D12" s="216" t="s">
        <v>163</v>
      </c>
      <c r="E12" s="216"/>
      <c r="F12" s="142"/>
      <c r="G12" s="40"/>
      <c r="H12" s="33">
        <v>0.5</v>
      </c>
      <c r="I12" s="33"/>
      <c r="J12" s="33">
        <v>0.5</v>
      </c>
      <c r="K12" s="33"/>
      <c r="L12" s="33"/>
      <c r="M12" s="33">
        <f>IF(COUNT(M13:M15)=COUNTA(M13:M15),AVERAGE(M13:M15)*J12,"ISI DULU")</f>
        <v>0.5</v>
      </c>
      <c r="N12" s="34">
        <f>M12/J12</f>
        <v>1</v>
      </c>
      <c r="P12" s="41"/>
    </row>
    <row r="13" spans="1:16" customFormat="1" ht="28.8" x14ac:dyDescent="0.3">
      <c r="A13" s="35"/>
      <c r="B13" s="36"/>
      <c r="C13" s="36"/>
      <c r="D13" s="4" t="s">
        <v>8</v>
      </c>
      <c r="E13" s="3" t="s">
        <v>452</v>
      </c>
      <c r="F13" s="6" t="s">
        <v>150</v>
      </c>
      <c r="G13" s="7"/>
      <c r="H13" s="8"/>
      <c r="I13" s="2" t="s">
        <v>453</v>
      </c>
      <c r="J13" s="8"/>
      <c r="K13" s="6" t="s">
        <v>14</v>
      </c>
      <c r="L13" s="132" t="s">
        <v>150</v>
      </c>
      <c r="M13" s="6">
        <f>IF(K13="Ya/Tidak",IF(L13="Ya",1,IF(L13="Tidak",0,"Blm Diisi")),IF(K13="A/B/C",IF(L13="A",1,IF(L13="B",0.5,IF(L13="C",0,"Blm Diisi"))),IF(K13="A/B/C/D",IF(L13="A",1,IF(L13="B",0.67,IF(L13="C",0.33,IF(L13="D",0,"Blm Diisi")))),IF(K13="A/B/C/D/E",IF(L13="A",1,IF(L13="B",0.75,IF(L13="C",0.5,IF(L13="D",0.25,IF(L13="E",0,"Blm Diisi")))))))))</f>
        <v>1</v>
      </c>
      <c r="N13" s="38"/>
      <c r="P13" s="37"/>
    </row>
    <row r="14" spans="1:16" customFormat="1" ht="117.6" customHeight="1" x14ac:dyDescent="0.3">
      <c r="A14" s="35"/>
      <c r="B14" s="36"/>
      <c r="C14" s="36"/>
      <c r="D14" s="4" t="s">
        <v>13</v>
      </c>
      <c r="E14" s="3" t="s">
        <v>454</v>
      </c>
      <c r="F14" s="6" t="s">
        <v>150</v>
      </c>
      <c r="G14" s="7"/>
      <c r="H14" s="8"/>
      <c r="I14" s="2" t="s">
        <v>433</v>
      </c>
      <c r="J14" s="8"/>
      <c r="K14" s="6" t="s">
        <v>162</v>
      </c>
      <c r="L14" s="132" t="s">
        <v>436</v>
      </c>
      <c r="M14" s="6">
        <f>IF(K14="Ya/Tidak",IF(L14="Ya",1,IF(L14="Tidak",0,"Blm Diisi")),IF(K14="A/B/C",IF(L14="A",1,IF(L14="B",0.5,IF(L14="C",0,"Blm Diisi"))),IF(K14="A/B/C/D",IF(L14="A",1,IF(L14="B",0.67,IF(L14="C",0.33,IF(L14="D",0,"Blm Diisi")))),IF(K14="A/B/C/D/E",IF(L14="A",1,IF(L14="B",0.75,IF(L14="C",0.5,IF(L14="D",0.25,IF(L14="E",0,"Blm Diisi")))))))))</f>
        <v>1</v>
      </c>
      <c r="N14" s="38"/>
      <c r="P14" s="37"/>
    </row>
    <row r="15" spans="1:16" customFormat="1" ht="72" x14ac:dyDescent="0.3">
      <c r="A15" s="35"/>
      <c r="B15" s="36"/>
      <c r="C15" s="36"/>
      <c r="D15" s="4" t="s">
        <v>185</v>
      </c>
      <c r="E15" s="2" t="s">
        <v>438</v>
      </c>
      <c r="F15" s="6"/>
      <c r="G15" s="7"/>
      <c r="H15" s="8"/>
      <c r="I15" s="2" t="s">
        <v>432</v>
      </c>
      <c r="J15" s="8"/>
      <c r="K15" s="6" t="s">
        <v>161</v>
      </c>
      <c r="L15" s="132" t="s">
        <v>436</v>
      </c>
      <c r="M15" s="6">
        <f>IF(K15="Ya/Tidak",IF(L15="Ya",1,IF(L15="Tidak",0,"Blm Diisi")),IF(K15="A/B/C",IF(L15="A",1,IF(L15="B",0.5,IF(L15="C",0,"Blm Diisi"))),IF(K15="A/B/C/D",IF(L15="A",1,IF(L15="B",0.67,IF(L15="C",0.33,IF(L15="D",0,"Blm Diisi")))),IF(K15="A/B/C/D/E",IF(L15="A",1,IF(L15="B",0.75,IF(L15="C",0.5,IF(L15="D",0.25,IF(L15="E",0,"Blm Diisi")))))))))</f>
        <v>1</v>
      </c>
      <c r="N15" s="38"/>
      <c r="P15" s="37"/>
    </row>
    <row r="16" spans="1:16" customFormat="1" x14ac:dyDescent="0.3">
      <c r="A16" s="29"/>
      <c r="B16" s="30"/>
      <c r="C16" s="30">
        <v>3</v>
      </c>
      <c r="D16" s="203" t="s">
        <v>15</v>
      </c>
      <c r="E16" s="203"/>
      <c r="F16" s="31"/>
      <c r="G16" s="31"/>
      <c r="H16" s="32">
        <v>1</v>
      </c>
      <c r="I16" s="32"/>
      <c r="J16" s="32">
        <v>1</v>
      </c>
      <c r="K16" s="33"/>
      <c r="L16" s="33"/>
      <c r="M16" s="33">
        <f>IF(COUNT(M17:M20)=COUNTA(M17:M20),AVERAGE(M17:M20)*J16,"ISI DULU")</f>
        <v>1</v>
      </c>
      <c r="N16" s="34">
        <f>M16/J16</f>
        <v>1</v>
      </c>
      <c r="P16" s="41"/>
    </row>
    <row r="17" spans="1:16" customFormat="1" ht="100.8" x14ac:dyDescent="0.3">
      <c r="A17" s="35"/>
      <c r="B17" s="36"/>
      <c r="C17" s="36"/>
      <c r="D17" s="4" t="s">
        <v>12</v>
      </c>
      <c r="E17" s="3" t="s">
        <v>179</v>
      </c>
      <c r="F17" s="7"/>
      <c r="G17" s="6" t="s">
        <v>177</v>
      </c>
      <c r="H17" s="8"/>
      <c r="I17" s="3" t="s">
        <v>180</v>
      </c>
      <c r="J17" s="38"/>
      <c r="K17" s="6" t="s">
        <v>162</v>
      </c>
      <c r="L17" s="37" t="s">
        <v>436</v>
      </c>
      <c r="M17" s="6">
        <f>IF(K17="Ya/Tidak",IF(L17="Ya",1,IF(L17="Tidak",0,"Blm Diisi")),IF(K17="A/B/C",IF(L17="A",1,IF(L17="B",0.5,IF(L17="C",0,"Blm Diisi"))),IF(K17="A/B/C/D",IF(L17="A",1,IF(L17="B",0.67,IF(L17="C",0.33,IF(L17="D",0,"Blm Diisi")))),IF(K17="A/B/C/D/E",IF(L17="A",1,IF(L17="B",0.75,IF(L17="C",0.5,IF(L17="D",0.25,IF(L17="E",0,"Blm Diisi")))))))))</f>
        <v>1</v>
      </c>
      <c r="N17" s="38"/>
      <c r="P17" s="37"/>
    </row>
    <row r="18" spans="1:16" customFormat="1" ht="43.2" x14ac:dyDescent="0.3">
      <c r="A18" s="35"/>
      <c r="B18" s="36"/>
      <c r="C18" s="36"/>
      <c r="D18" s="4" t="s">
        <v>16</v>
      </c>
      <c r="E18" s="3" t="s">
        <v>183</v>
      </c>
      <c r="F18" s="7"/>
      <c r="G18" s="6" t="s">
        <v>177</v>
      </c>
      <c r="H18" s="8"/>
      <c r="I18" s="3" t="s">
        <v>487</v>
      </c>
      <c r="J18" s="8"/>
      <c r="K18" s="6" t="s">
        <v>161</v>
      </c>
      <c r="L18" s="132" t="s">
        <v>436</v>
      </c>
      <c r="M18" s="6">
        <f>IF(K18="Ya/Tidak",IF(L18="Ya",1,IF(L18="Tidak",0,"Blm Diisi")),IF(K18="A/B/C",IF(L18="A",1,IF(L18="B",0.5,IF(L18="C",0,"Blm Diisi"))),IF(K18="A/B/C/D",IF(L18="A",1,IF(L18="B",0.67,IF(L18="C",0.33,IF(L18="D",0,"Blm Diisi")))),IF(K18="A/B/C/D/E",IF(L18="A",1,IF(L18="B",0.75,IF(L18="C",0.5,IF(L18="D",0.25,IF(L18="E",0,"Blm Diisi")))))))))</f>
        <v>1</v>
      </c>
      <c r="N18" s="38"/>
      <c r="P18" s="37"/>
    </row>
    <row r="19" spans="1:16" customFormat="1" ht="57.6" x14ac:dyDescent="0.3">
      <c r="A19" s="35"/>
      <c r="B19" s="36"/>
      <c r="C19" s="36"/>
      <c r="D19" s="4" t="s">
        <v>185</v>
      </c>
      <c r="E19" s="3" t="s">
        <v>186</v>
      </c>
      <c r="F19" s="6" t="s">
        <v>150</v>
      </c>
      <c r="G19" s="7"/>
      <c r="H19" s="8"/>
      <c r="I19" s="3" t="s">
        <v>187</v>
      </c>
      <c r="J19" s="8"/>
      <c r="K19" s="6" t="s">
        <v>161</v>
      </c>
      <c r="L19" s="132" t="s">
        <v>436</v>
      </c>
      <c r="M19" s="6">
        <f>IF(K19="Ya/Tidak",IF(L19="Ya",1,IF(L19="Tidak",0,"Blm Diisi")),IF(K19="A/B/C",IF(L19="A",1,IF(L19="B",0.5,IF(L19="C",0,"Blm Diisi"))),IF(K19="A/B/C/D",IF(L19="A",1,IF(L19="B",0.67,IF(L19="C",0.33,IF(L19="D",0,"Blm Diisi")))),IF(K19="A/B/C/D/E",IF(L19="A",1,IF(L19="B",0.75,IF(L19="C",0.5,IF(L19="D",0.25,IF(L19="E",0,"Blm Diisi")))))))))</f>
        <v>1</v>
      </c>
      <c r="N19" s="38"/>
      <c r="P19" s="37"/>
    </row>
    <row r="20" spans="1:16" customFormat="1" ht="86.4" x14ac:dyDescent="0.3">
      <c r="A20" s="35"/>
      <c r="B20" s="36"/>
      <c r="C20" s="36"/>
      <c r="D20" s="4" t="s">
        <v>211</v>
      </c>
      <c r="E20" s="2" t="s">
        <v>437</v>
      </c>
      <c r="F20" s="6"/>
      <c r="G20" s="7"/>
      <c r="H20" s="8"/>
      <c r="I20" s="3" t="s">
        <v>11</v>
      </c>
      <c r="J20" s="8"/>
      <c r="K20" s="6" t="s">
        <v>162</v>
      </c>
      <c r="L20" s="132" t="s">
        <v>436</v>
      </c>
      <c r="M20" s="6">
        <f>IF(K20="Ya/Tidak",IF(L20="Ya",1,IF(L20="Tidak",0,"Blm Diisi")),IF(K20="A/B/C",IF(L20="A",1,IF(L20="B",0.5,IF(L20="C",0,"Blm Diisi"))),IF(K20="A/B/C/D",IF(L20="A",1,IF(L20="B",0.67,IF(L20="C",0.33,IF(L20="D",0,"Blm Diisi")))),IF(K20="A/B/C/D/E",IF(L20="A",1,IF(L20="B",0.75,IF(L20="C",0.5,IF(L20="D",0.25,IF(L20="E",0,"Blm Diisi")))))))))</f>
        <v>1</v>
      </c>
      <c r="N20" s="38"/>
      <c r="P20" s="37"/>
    </row>
    <row r="21" spans="1:16" customFormat="1" x14ac:dyDescent="0.3">
      <c r="A21" s="29"/>
      <c r="B21" s="30"/>
      <c r="C21" s="30">
        <v>4</v>
      </c>
      <c r="D21" s="203" t="s">
        <v>17</v>
      </c>
      <c r="E21" s="203"/>
      <c r="F21" s="31"/>
      <c r="G21" s="31"/>
      <c r="H21" s="32">
        <v>0.5</v>
      </c>
      <c r="I21" s="32"/>
      <c r="J21" s="32">
        <v>0.5</v>
      </c>
      <c r="K21" s="33"/>
      <c r="L21" s="33"/>
      <c r="M21" s="33">
        <f>IF(COUNT(M22:M23)=COUNTA(M22:M23),AVERAGE(M22:M23)*J21,"ISI DULU")</f>
        <v>0.5</v>
      </c>
      <c r="N21" s="34">
        <f>M21/J21</f>
        <v>1</v>
      </c>
      <c r="P21" s="41"/>
    </row>
    <row r="22" spans="1:16" customFormat="1" ht="115.2" x14ac:dyDescent="0.3">
      <c r="A22" s="35"/>
      <c r="B22" s="36"/>
      <c r="C22" s="36"/>
      <c r="D22" s="4" t="s">
        <v>8</v>
      </c>
      <c r="E22" s="3" t="s">
        <v>455</v>
      </c>
      <c r="F22" s="6" t="s">
        <v>150</v>
      </c>
      <c r="G22" s="7"/>
      <c r="H22" s="8"/>
      <c r="I22" s="2" t="s">
        <v>434</v>
      </c>
      <c r="J22" s="8"/>
      <c r="K22" s="6" t="s">
        <v>162</v>
      </c>
      <c r="L22" s="132" t="s">
        <v>436</v>
      </c>
      <c r="M22" s="6">
        <f>IF(K22="Ya/Tidak",IF(L22="Ya",1,IF(L22="Tidak",0,"Blm Diisi")),IF(K22="A/B/C",IF(L22="A",1,IF(L22="B",0.5,IF(L22="C",0,"Blm Diisi"))),IF(K22="A/B/C/D",IF(L22="A",1,IF(L22="B",0.67,IF(L22="C",0.33,IF(L22="D",0,"Blm Diisi")))),IF(K22="A/B/C/D/E",IF(L22="A",1,IF(L22="B",0.75,IF(L22="C",0.5,IF(L22="D",0.25,IF(L22="E",0,"Blm Diisi")))))))))</f>
        <v>1</v>
      </c>
      <c r="N22" s="38"/>
      <c r="P22" s="37"/>
    </row>
    <row r="23" spans="1:16" customFormat="1" ht="115.2" x14ac:dyDescent="0.3">
      <c r="A23" s="35"/>
      <c r="B23" s="36"/>
      <c r="C23" s="36"/>
      <c r="D23" s="4" t="s">
        <v>10</v>
      </c>
      <c r="E23" s="3" t="s">
        <v>456</v>
      </c>
      <c r="F23" s="6" t="s">
        <v>150</v>
      </c>
      <c r="G23" s="7"/>
      <c r="H23" s="8"/>
      <c r="I23" s="2" t="s">
        <v>147</v>
      </c>
      <c r="J23" s="8"/>
      <c r="K23" s="6" t="s">
        <v>162</v>
      </c>
      <c r="L23" s="132" t="s">
        <v>436</v>
      </c>
      <c r="M23" s="6">
        <f>IF(K23="Ya/Tidak",IF(L23="Ya",1,IF(L23="Tidak",0,"Blm Diisi")),IF(K23="A/B/C",IF(L23="A",1,IF(L23="B",0.5,IF(L23="C",0,"Blm Diisi"))),IF(K23="A/B/C/D",IF(L23="A",1,IF(L23="B",0.67,IF(L23="C",0.33,IF(L23="D",0,"Blm Diisi")))),IF(K23="A/B/C/D/E",IF(L23="A",1,IF(L23="B",0.75,IF(L23="C",0.5,IF(L23="D",0.25,IF(L23="E",0,"Blm Diisi")))))))))</f>
        <v>1</v>
      </c>
      <c r="N23" s="38"/>
      <c r="P23" s="37"/>
    </row>
    <row r="24" spans="1:16" customFormat="1" x14ac:dyDescent="0.3">
      <c r="A24" s="44"/>
      <c r="B24" s="45" t="s">
        <v>19</v>
      </c>
      <c r="C24" s="46" t="s">
        <v>20</v>
      </c>
      <c r="D24" s="47"/>
      <c r="E24" s="48"/>
      <c r="F24" s="49"/>
      <c r="G24" s="49"/>
      <c r="H24" s="50">
        <v>1.25</v>
      </c>
      <c r="I24" s="50"/>
      <c r="J24" s="50"/>
      <c r="K24" s="51"/>
      <c r="L24" s="52"/>
      <c r="M24" s="51">
        <f>M25</f>
        <v>1.25</v>
      </c>
      <c r="N24" s="53">
        <f>M24/H24</f>
        <v>1</v>
      </c>
      <c r="P24" s="52"/>
    </row>
    <row r="25" spans="1:16" customFormat="1" x14ac:dyDescent="0.3">
      <c r="A25" s="29"/>
      <c r="B25" s="30"/>
      <c r="C25" s="30">
        <v>1</v>
      </c>
      <c r="D25" s="203" t="s">
        <v>21</v>
      </c>
      <c r="E25" s="203"/>
      <c r="F25" s="31"/>
      <c r="G25" s="31"/>
      <c r="H25" s="32">
        <v>1.25</v>
      </c>
      <c r="I25" s="32"/>
      <c r="J25" s="32">
        <v>1.25</v>
      </c>
      <c r="K25" s="33"/>
      <c r="L25" s="133"/>
      <c r="M25" s="33">
        <f>IF(COUNT(M26:M27)=COUNTA(M26:M27),AVERAGE(M26:M27)*J25,"ISI DULU")</f>
        <v>1.25</v>
      </c>
      <c r="N25" s="34">
        <f>M25/J25</f>
        <v>1</v>
      </c>
      <c r="P25" s="41"/>
    </row>
    <row r="26" spans="1:16" customFormat="1" ht="86.4" x14ac:dyDescent="0.3">
      <c r="A26" s="35"/>
      <c r="B26" s="36"/>
      <c r="C26" s="36"/>
      <c r="D26" s="4" t="s">
        <v>8</v>
      </c>
      <c r="E26" s="200" t="s">
        <v>457</v>
      </c>
      <c r="F26" s="6" t="s">
        <v>150</v>
      </c>
      <c r="G26" s="7"/>
      <c r="H26" s="8"/>
      <c r="I26" s="146" t="s">
        <v>439</v>
      </c>
      <c r="J26" s="8"/>
      <c r="K26" s="6" t="s">
        <v>161</v>
      </c>
      <c r="L26" s="132" t="s">
        <v>436</v>
      </c>
      <c r="M26" s="6">
        <f>IF(K26="Ya/Tidak",IF(L26="Ya",1,IF(L26="Tidak",0,"Blm Diisi")),IF(K26="A/B/C",IF(L26="A",1,IF(L26="B",0.5,IF(L26="C",0,"Blm Diisi"))),IF(K26="A/B/C/D",IF(L26="A",1,IF(L26="B",0.67,IF(L26="C",0.33,IF(L26="D",0,"Blm Diisi")))),IF(K26="A/B/C/D/E",IF(L26="A",1,IF(L26="B",0.75,IF(L26="C",0.5,IF(L26="D",0.25,IF(L26="E",0,"Blm Diisi")))))))))</f>
        <v>1</v>
      </c>
      <c r="N26" s="38"/>
      <c r="P26" s="37"/>
    </row>
    <row r="27" spans="1:16" customFormat="1" ht="86.4" x14ac:dyDescent="0.3">
      <c r="A27" s="35"/>
      <c r="B27" s="36"/>
      <c r="C27" s="36"/>
      <c r="D27" s="4" t="s">
        <v>9</v>
      </c>
      <c r="E27" s="3" t="s">
        <v>193</v>
      </c>
      <c r="F27" s="6" t="s">
        <v>150</v>
      </c>
      <c r="G27" s="7"/>
      <c r="H27" s="8"/>
      <c r="I27" s="3" t="s">
        <v>22</v>
      </c>
      <c r="J27" s="8"/>
      <c r="K27" s="6" t="s">
        <v>161</v>
      </c>
      <c r="L27" s="132" t="s">
        <v>436</v>
      </c>
      <c r="M27" s="6">
        <f>IF(K27="Ya/Tidak",IF(L27="Ya",1,IF(L27="Tidak",0,"Blm Diisi")),IF(K27="A/B/C",IF(L27="A",1,IF(L27="B",0.5,IF(L27="C",0,"Blm Diisi"))),IF(K27="A/B/C/D",IF(L27="A",1,IF(L27="B",0.67,IF(L27="C",0.33,IF(L27="D",0,"Blm Diisi")))),IF(K27="A/B/C/D/E",IF(L27="A",1,IF(L27="B",0.75,IF(L27="C",0.5,IF(L27="D",0.25,IF(L27="E",0,"Blm Diisi")))))))))</f>
        <v>1</v>
      </c>
      <c r="N27" s="38"/>
      <c r="P27" s="37"/>
    </row>
    <row r="28" spans="1:16" customFormat="1" x14ac:dyDescent="0.3">
      <c r="A28" s="29"/>
      <c r="B28" s="30"/>
      <c r="C28" s="30">
        <v>2</v>
      </c>
      <c r="D28" s="203" t="s">
        <v>194</v>
      </c>
      <c r="E28" s="203"/>
      <c r="F28" s="31"/>
      <c r="G28" s="31"/>
      <c r="H28" s="32">
        <v>2.5</v>
      </c>
      <c r="I28" s="32"/>
      <c r="J28" s="32"/>
      <c r="K28" s="33"/>
      <c r="L28" s="133"/>
      <c r="M28" s="33"/>
      <c r="N28" s="34"/>
      <c r="P28" s="41"/>
    </row>
    <row r="29" spans="1:16" customFormat="1" x14ac:dyDescent="0.3">
      <c r="A29" s="44"/>
      <c r="B29" s="45" t="s">
        <v>23</v>
      </c>
      <c r="C29" s="46" t="s">
        <v>24</v>
      </c>
      <c r="D29" s="47"/>
      <c r="E29" s="48"/>
      <c r="F29" s="49"/>
      <c r="G29" s="49"/>
      <c r="H29" s="50">
        <v>1.5</v>
      </c>
      <c r="I29" s="50"/>
      <c r="J29" s="50"/>
      <c r="K29" s="51"/>
      <c r="L29" s="52"/>
      <c r="M29" s="51">
        <f>M30</f>
        <v>1.5</v>
      </c>
      <c r="N29" s="53">
        <f>M29/H29</f>
        <v>1</v>
      </c>
      <c r="P29" s="52"/>
    </row>
    <row r="30" spans="1:16" customFormat="1" x14ac:dyDescent="0.3">
      <c r="A30" s="29"/>
      <c r="B30" s="30"/>
      <c r="C30" s="56" t="s">
        <v>25</v>
      </c>
      <c r="D30" s="56" t="s">
        <v>26</v>
      </c>
      <c r="E30" s="198"/>
      <c r="F30" s="31"/>
      <c r="G30" s="31"/>
      <c r="H30" s="32">
        <v>1.5</v>
      </c>
      <c r="I30" s="57"/>
      <c r="J30" s="32">
        <v>1.5</v>
      </c>
      <c r="K30" s="33"/>
      <c r="L30" s="133"/>
      <c r="M30" s="33">
        <f>IF(COUNT(M31:M32)=COUNTA(M31:M32),AVERAGE(M31:M32)*J30,"ISI DULU")</f>
        <v>1.5</v>
      </c>
      <c r="N30" s="34">
        <f>M30/J30</f>
        <v>1</v>
      </c>
      <c r="P30" s="41"/>
    </row>
    <row r="31" spans="1:16" customFormat="1" ht="86.4" x14ac:dyDescent="0.3">
      <c r="A31" s="35"/>
      <c r="B31" s="36"/>
      <c r="C31" s="58"/>
      <c r="D31" s="4" t="s">
        <v>16</v>
      </c>
      <c r="E31" s="3" t="s">
        <v>458</v>
      </c>
      <c r="F31" s="6" t="s">
        <v>150</v>
      </c>
      <c r="G31" s="7"/>
      <c r="H31" s="8"/>
      <c r="I31" s="3" t="s">
        <v>435</v>
      </c>
      <c r="J31" s="8"/>
      <c r="K31" s="6" t="s">
        <v>161</v>
      </c>
      <c r="L31" s="132" t="s">
        <v>436</v>
      </c>
      <c r="M31" s="6">
        <f>IF(K31="Ya/Tidak",IF(L31="Ya",1,IF(L31="Tidak",0,"Blm Diisi")),IF(K31="A/B/C",IF(L31="A",1,IF(L31="B",0.5,IF(L31="C",0,"Blm Diisi"))),IF(K31="A/B/C/D",IF(L31="A",1,IF(L31="B",0.67,IF(L31="C",0.33,IF(L31="D",0,"Blm Diisi")))),IF(K31="A/B/C/D/E",IF(L31="A",1,IF(L31="B",0.75,IF(L31="C",0.5,IF(L31="D",0.25,IF(L31="E",0,"Blm Diisi")))))))))</f>
        <v>1</v>
      </c>
      <c r="N31" s="38"/>
      <c r="P31" s="37"/>
    </row>
    <row r="32" spans="1:16" customFormat="1" ht="28.8" x14ac:dyDescent="0.3">
      <c r="A32" s="35"/>
      <c r="B32" s="36"/>
      <c r="C32" s="58"/>
      <c r="D32" s="4" t="s">
        <v>440</v>
      </c>
      <c r="E32" s="1" t="s">
        <v>27</v>
      </c>
      <c r="F32" s="6"/>
      <c r="G32" s="7"/>
      <c r="H32" s="8"/>
      <c r="I32" s="3" t="s">
        <v>14</v>
      </c>
      <c r="J32" s="8"/>
      <c r="K32" s="6" t="s">
        <v>14</v>
      </c>
      <c r="L32" s="132" t="s">
        <v>150</v>
      </c>
      <c r="M32" s="6">
        <f>IF(K32="Ya/Tidak",IF(L32="Ya",1,IF(L32="Tidak",0,"Blm Diisi")),IF(K32="A/B/C",IF(L32="A",1,IF(L32="B",0.5,IF(L32="C",0,"Blm Diisi"))),IF(K32="A/B/C/D",IF(L32="A",1,IF(L32="B",0.67,IF(L32="C",0.33,IF(L32="D",0,"Blm Diisi")))),IF(K32="A/B/C/D/E",IF(L32="A",1,IF(L32="B",0.75,IF(L32="C",0.5,IF(L32="D",0.25,IF(L32="E",0,"Blm Diisi")))))))))</f>
        <v>1</v>
      </c>
      <c r="N32" s="38"/>
      <c r="P32" s="37"/>
    </row>
    <row r="33" spans="1:16" customFormat="1" x14ac:dyDescent="0.3">
      <c r="A33" s="29"/>
      <c r="B33" s="30"/>
      <c r="C33" s="56" t="s">
        <v>28</v>
      </c>
      <c r="D33" s="56" t="s">
        <v>29</v>
      </c>
      <c r="E33" s="59"/>
      <c r="F33" s="31"/>
      <c r="G33" s="31"/>
      <c r="H33" s="32">
        <v>3</v>
      </c>
      <c r="I33" s="59"/>
      <c r="J33" s="32"/>
      <c r="K33" s="60"/>
      <c r="L33" s="133"/>
      <c r="M33" s="33"/>
      <c r="N33" s="34"/>
      <c r="P33" s="61"/>
    </row>
    <row r="34" spans="1:16" customFormat="1" x14ac:dyDescent="0.3">
      <c r="A34" s="44"/>
      <c r="B34" s="45" t="s">
        <v>31</v>
      </c>
      <c r="C34" s="46" t="s">
        <v>32</v>
      </c>
      <c r="D34" s="47"/>
      <c r="E34" s="48"/>
      <c r="F34" s="49"/>
      <c r="G34" s="49"/>
      <c r="H34" s="50">
        <v>2</v>
      </c>
      <c r="I34" s="50"/>
      <c r="J34" s="50"/>
      <c r="K34" s="51"/>
      <c r="L34" s="52"/>
      <c r="M34" s="51">
        <f>M35+M39+M42</f>
        <v>2</v>
      </c>
      <c r="N34" s="53">
        <f>M34/H34</f>
        <v>1</v>
      </c>
      <c r="P34" s="52"/>
    </row>
    <row r="35" spans="1:16" customFormat="1" x14ac:dyDescent="0.3">
      <c r="A35" s="29"/>
      <c r="B35" s="30"/>
      <c r="C35" s="30">
        <v>1</v>
      </c>
      <c r="D35" s="203" t="s">
        <v>33</v>
      </c>
      <c r="E35" s="203"/>
      <c r="F35" s="31"/>
      <c r="G35" s="31"/>
      <c r="H35" s="32">
        <v>0.625</v>
      </c>
      <c r="I35" s="32"/>
      <c r="J35" s="32">
        <v>0.625</v>
      </c>
      <c r="K35" s="33"/>
      <c r="L35" s="133"/>
      <c r="M35" s="33">
        <f>IF(COUNT(M36:M38)=COUNTA(M36:M38),AVERAGE(M36:M38)*J35,"ISI DULU")</f>
        <v>0.625</v>
      </c>
      <c r="N35" s="34">
        <f>M35/J35</f>
        <v>1</v>
      </c>
      <c r="P35" s="41"/>
    </row>
    <row r="36" spans="1:16" customFormat="1" ht="57.6" x14ac:dyDescent="0.3">
      <c r="A36" s="35"/>
      <c r="B36" s="36"/>
      <c r="C36" s="36"/>
      <c r="D36" s="4" t="s">
        <v>9</v>
      </c>
      <c r="E36" s="3" t="s">
        <v>36</v>
      </c>
      <c r="F36" s="6" t="s">
        <v>150</v>
      </c>
      <c r="G36" s="7"/>
      <c r="H36" s="8"/>
      <c r="I36" s="3" t="s">
        <v>37</v>
      </c>
      <c r="J36" s="8"/>
      <c r="K36" s="6" t="s">
        <v>162</v>
      </c>
      <c r="L36" s="132" t="s">
        <v>436</v>
      </c>
      <c r="M36" s="6">
        <f>IF(K36="Ya/Tidak",IF(L36="Ya",1,IF(L36="Tidak",0,"Blm Diisi")),IF(K36="A/B/C",IF(L36="A",1,IF(L36="B",0.5,IF(L36="C",0,"Blm Diisi"))),IF(K36="A/B/C/D",IF(L36="A",1,IF(L36="B",0.67,IF(L36="C",0.33,IF(L36="D",0,"Blm Diisi")))),IF(K36="A/B/C/D/E",IF(L36="A",1,IF(L36="B",0.75,IF(L36="C",0.5,IF(L36="D",0.25,IF(L36="E",0,"Blm Diisi")))))))))</f>
        <v>1</v>
      </c>
      <c r="N36" s="38"/>
      <c r="P36" s="37"/>
    </row>
    <row r="37" spans="1:16" customFormat="1" ht="57.6" x14ac:dyDescent="0.3">
      <c r="A37" s="35"/>
      <c r="B37" s="36"/>
      <c r="C37" s="36"/>
      <c r="D37" s="4" t="s">
        <v>10</v>
      </c>
      <c r="E37" s="3" t="s">
        <v>38</v>
      </c>
      <c r="F37" s="6" t="s">
        <v>150</v>
      </c>
      <c r="G37" s="7"/>
      <c r="H37" s="8"/>
      <c r="I37" s="3" t="s">
        <v>153</v>
      </c>
      <c r="J37" s="8"/>
      <c r="K37" s="6" t="s">
        <v>162</v>
      </c>
      <c r="L37" s="132" t="s">
        <v>436</v>
      </c>
      <c r="M37" s="6">
        <f>IF(K37="Ya/Tidak",IF(L37="Ya",1,IF(L37="Tidak",0,"Blm Diisi")),IF(K37="A/B/C",IF(L37="A",1,IF(L37="B",0.5,IF(L37="C",0,"Blm Diisi"))),IF(K37="A/B/C/D",IF(L37="A",1,IF(L37="B",0.67,IF(L37="C",0.33,IF(L37="D",0,"Blm Diisi")))),IF(K37="A/B/C/D/E",IF(L37="A",1,IF(L37="B",0.75,IF(L37="C",0.5,IF(L37="D",0.25,IF(L37="E",0,"Blm Diisi")))))))))</f>
        <v>1</v>
      </c>
      <c r="N37" s="38"/>
      <c r="P37" s="37"/>
    </row>
    <row r="38" spans="1:16" customFormat="1" ht="100.8" x14ac:dyDescent="0.3">
      <c r="A38" s="35"/>
      <c r="B38" s="36"/>
      <c r="C38" s="36"/>
      <c r="D38" s="4" t="s">
        <v>12</v>
      </c>
      <c r="E38" s="3" t="s">
        <v>40</v>
      </c>
      <c r="F38" s="6" t="s">
        <v>150</v>
      </c>
      <c r="G38" s="7"/>
      <c r="H38" s="8"/>
      <c r="I38" s="3" t="s">
        <v>41</v>
      </c>
      <c r="J38" s="8"/>
      <c r="K38" s="6" t="s">
        <v>162</v>
      </c>
      <c r="L38" s="132" t="s">
        <v>436</v>
      </c>
      <c r="M38" s="6">
        <f>IF(K38="Ya/Tidak",IF(L38="Ya",1,IF(L38="Tidak",0,"Blm Diisi")),IF(K38="A/B/C",IF(L38="A",1,IF(L38="B",0.5,IF(L38="C",0,"Blm Diisi"))),IF(K38="A/B/C/D",IF(L38="A",1,IF(L38="B",0.67,IF(L38="C",0.33,IF(L38="D",0,"Blm Diisi")))),IF(K38="A/B/C/D/E",IF(L38="A",1,IF(L38="B",0.75,IF(L38="C",0.5,IF(L38="D",0.25,IF(L38="E",0,"Blm Diisi")))))))))</f>
        <v>1</v>
      </c>
      <c r="N38" s="38"/>
      <c r="P38" s="37"/>
    </row>
    <row r="39" spans="1:16" customFormat="1" x14ac:dyDescent="0.3">
      <c r="A39" s="29"/>
      <c r="B39" s="30"/>
      <c r="C39" s="30">
        <v>2</v>
      </c>
      <c r="D39" s="203" t="s">
        <v>42</v>
      </c>
      <c r="E39" s="203"/>
      <c r="F39" s="31"/>
      <c r="G39" s="31"/>
      <c r="H39" s="32">
        <v>0.75</v>
      </c>
      <c r="I39" s="32"/>
      <c r="J39" s="32">
        <v>0.75</v>
      </c>
      <c r="K39" s="33"/>
      <c r="L39" s="133"/>
      <c r="M39" s="33">
        <f>IF(COUNT(M40:M41)=COUNTA(M40:M41),AVERAGE(M40:M41)*J39,"ISI DULU")</f>
        <v>0.75</v>
      </c>
      <c r="N39" s="34">
        <f>M39/J39</f>
        <v>1</v>
      </c>
      <c r="P39" s="41"/>
    </row>
    <row r="40" spans="1:16" customFormat="1" ht="57.6" x14ac:dyDescent="0.3">
      <c r="A40" s="35"/>
      <c r="B40" s="36"/>
      <c r="C40" s="36"/>
      <c r="D40" s="4" t="s">
        <v>10</v>
      </c>
      <c r="E40" s="3" t="s">
        <v>44</v>
      </c>
      <c r="F40" s="6" t="s">
        <v>150</v>
      </c>
      <c r="G40" s="7"/>
      <c r="H40" s="8"/>
      <c r="I40" s="3" t="s">
        <v>45</v>
      </c>
      <c r="J40" s="8"/>
      <c r="K40" s="6" t="s">
        <v>162</v>
      </c>
      <c r="L40" s="132" t="s">
        <v>436</v>
      </c>
      <c r="M40" s="6">
        <f>IF(K40="Ya/Tidak",IF(L40="Ya",1,IF(L40="Tidak",0,"Blm Diisi")),IF(K40="A/B/C",IF(L40="A",1,IF(L40="B",0.5,IF(L40="C",0,"Blm Diisi"))),IF(K40="A/B/C/D",IF(L40="A",1,IF(L40="B",0.67,IF(L40="C",0.33,IF(L40="D",0,"Blm Diisi")))),IF(K40="A/B/C/D/E",IF(L40="A",1,IF(L40="B",0.75,IF(L40="C",0.5,IF(L40="D",0.25,IF(L40="E",0,"Blm Diisi")))))))))</f>
        <v>1</v>
      </c>
      <c r="N40" s="38"/>
      <c r="P40" s="37"/>
    </row>
    <row r="41" spans="1:16" customFormat="1" ht="72" x14ac:dyDescent="0.3">
      <c r="A41" s="35"/>
      <c r="B41" s="36"/>
      <c r="C41" s="36"/>
      <c r="D41" s="4" t="s">
        <v>12</v>
      </c>
      <c r="E41" s="3" t="s">
        <v>221</v>
      </c>
      <c r="F41" s="6" t="s">
        <v>150</v>
      </c>
      <c r="G41" s="7"/>
      <c r="H41" s="8"/>
      <c r="I41" s="3" t="s">
        <v>45</v>
      </c>
      <c r="J41" s="6"/>
      <c r="K41" s="6" t="s">
        <v>162</v>
      </c>
      <c r="L41" s="37" t="s">
        <v>436</v>
      </c>
      <c r="M41" s="6">
        <f>IF(K41="Ya/Tidak",IF(L41="Ya",1,IF(L41="Tidak",0,"Blm Diisi")),IF(K41="A/B/C",IF(L41="A",1,IF(L41="B",0.5,IF(L41="C",0,"Blm Diisi"))),IF(K41="A/B/C/D",IF(L41="A",1,IF(L41="B",0.67,IF(L41="C",0.33,IF(L41="D",0,"Blm Diisi")))),IF(K41="A/B/C/D/E",IF(L41="A",1,IF(L41="B",0.75,IF(L41="C",0.5,IF(L41="D",0.25,IF(L41="E",0,"Blm Diisi")))))))))</f>
        <v>1</v>
      </c>
      <c r="N41" s="38"/>
      <c r="P41" s="37"/>
    </row>
    <row r="42" spans="1:16" customFormat="1" x14ac:dyDescent="0.3">
      <c r="A42" s="29"/>
      <c r="B42" s="30"/>
      <c r="C42" s="30">
        <v>3</v>
      </c>
      <c r="D42" s="203" t="s">
        <v>46</v>
      </c>
      <c r="E42" s="203"/>
      <c r="F42" s="31"/>
      <c r="G42" s="31"/>
      <c r="H42" s="32">
        <v>0.625</v>
      </c>
      <c r="I42" s="32"/>
      <c r="J42" s="32">
        <v>0.625</v>
      </c>
      <c r="K42" s="33"/>
      <c r="L42" s="133"/>
      <c r="M42" s="33">
        <f>IF(COUNT(M43:M44)=COUNTA(M43:M44),AVERAGE(M43:M44)*J42,"ISI DULU")</f>
        <v>0.625</v>
      </c>
      <c r="N42" s="34">
        <f>M42/J42</f>
        <v>1</v>
      </c>
      <c r="P42" s="41"/>
    </row>
    <row r="43" spans="1:16" customFormat="1" ht="57.6" x14ac:dyDescent="0.3">
      <c r="A43" s="35"/>
      <c r="B43" s="36"/>
      <c r="C43" s="36"/>
      <c r="D43" s="4" t="s">
        <v>9</v>
      </c>
      <c r="E43" s="3" t="s">
        <v>47</v>
      </c>
      <c r="F43" s="6" t="s">
        <v>150</v>
      </c>
      <c r="G43" s="7"/>
      <c r="H43" s="8"/>
      <c r="I43" s="55" t="s">
        <v>48</v>
      </c>
      <c r="J43" s="8"/>
      <c r="K43" s="6" t="s">
        <v>162</v>
      </c>
      <c r="L43" s="132" t="s">
        <v>436</v>
      </c>
      <c r="M43" s="6">
        <f>IF(K43="Ya/Tidak",IF(L43="Ya",1,IF(L43="Tidak",0,"Blm Diisi")),IF(K43="A/B/C",IF(L43="A",1,IF(L43="B",0.5,IF(L43="C",0,"Blm Diisi"))),IF(K43="A/B/C/D",IF(L43="A",1,IF(L43="B",0.67,IF(L43="C",0.33,IF(L43="D",0,"Blm Diisi")))),IF(K43="A/B/C/D/E",IF(L43="A",1,IF(L43="B",0.75,IF(L43="C",0.5,IF(L43="D",0.25,IF(L43="E",0,"Blm Diisi")))))))))</f>
        <v>1</v>
      </c>
      <c r="N43" s="38"/>
      <c r="P43" s="37"/>
    </row>
    <row r="44" spans="1:16" customFormat="1" ht="72" x14ac:dyDescent="0.3">
      <c r="A44" s="35"/>
      <c r="B44" s="36"/>
      <c r="C44" s="36"/>
      <c r="D44" s="4" t="s">
        <v>10</v>
      </c>
      <c r="E44" s="3" t="s">
        <v>49</v>
      </c>
      <c r="F44" s="6" t="s">
        <v>150</v>
      </c>
      <c r="G44" s="7"/>
      <c r="H44" s="8"/>
      <c r="I44" s="3" t="s">
        <v>50</v>
      </c>
      <c r="J44" s="8"/>
      <c r="K44" s="6" t="s">
        <v>161</v>
      </c>
      <c r="L44" s="132" t="s">
        <v>436</v>
      </c>
      <c r="M44" s="6">
        <f>IF(K44="Ya/Tidak",IF(L44="Ya",1,IF(L44="Tidak",0,"Blm Diisi")),IF(K44="A/B/C",IF(L44="A",1,IF(L44="B",0.5,IF(L44="C",0,"Blm Diisi"))),IF(K44="A/B/C/D",IF(L44="A",1,IF(L44="B",0.67,IF(L44="C",0.33,IF(L44="D",0,"Blm Diisi")))),IF(K44="A/B/C/D/E",IF(L44="A",1,IF(L44="B",0.75,IF(L44="C",0.5,IF(L44="D",0.25,IF(L44="E",0,"Blm Diisi")))))))))</f>
        <v>1</v>
      </c>
      <c r="N44" s="38"/>
      <c r="P44" s="37"/>
    </row>
    <row r="45" spans="1:16" customFormat="1" ht="15" customHeight="1" x14ac:dyDescent="0.3">
      <c r="A45" s="29"/>
      <c r="B45" s="30"/>
      <c r="C45" s="30">
        <v>4</v>
      </c>
      <c r="D45" s="203" t="s">
        <v>224</v>
      </c>
      <c r="E45" s="203"/>
      <c r="F45" s="60"/>
      <c r="G45" s="31"/>
      <c r="H45" s="32">
        <v>1</v>
      </c>
      <c r="I45" s="59"/>
      <c r="J45" s="32"/>
      <c r="K45" s="60"/>
      <c r="L45" s="63"/>
      <c r="M45" s="33"/>
      <c r="N45" s="34"/>
      <c r="P45" s="63"/>
    </row>
    <row r="46" spans="1:16" customFormat="1" x14ac:dyDescent="0.3">
      <c r="A46" s="44"/>
      <c r="B46" s="45" t="s">
        <v>51</v>
      </c>
      <c r="C46" s="46" t="s">
        <v>52</v>
      </c>
      <c r="D46" s="47"/>
      <c r="E46" s="48"/>
      <c r="F46" s="49"/>
      <c r="G46" s="49"/>
      <c r="H46" s="50">
        <v>3.5</v>
      </c>
      <c r="I46" s="50"/>
      <c r="J46" s="50"/>
      <c r="K46" s="51"/>
      <c r="L46" s="52"/>
      <c r="M46" s="51">
        <f>M47+M53+M57+M64+M67+M70</f>
        <v>3.5</v>
      </c>
      <c r="N46" s="53">
        <f>M46/H46</f>
        <v>1</v>
      </c>
      <c r="P46" s="52"/>
    </row>
    <row r="47" spans="1:16" customFormat="1" x14ac:dyDescent="0.3">
      <c r="A47" s="29"/>
      <c r="B47" s="30"/>
      <c r="C47" s="30">
        <v>1</v>
      </c>
      <c r="D47" s="203" t="s">
        <v>228</v>
      </c>
      <c r="E47" s="203"/>
      <c r="F47" s="31"/>
      <c r="G47" s="31"/>
      <c r="H47" s="32">
        <v>0.5</v>
      </c>
      <c r="I47" s="32"/>
      <c r="J47" s="32">
        <v>0.5</v>
      </c>
      <c r="K47" s="33"/>
      <c r="L47" s="133"/>
      <c r="M47" s="33">
        <f>IF(COUNT(M48:M51)=COUNTA(M48:M51),AVERAGE(M48:M51)*J47,"ISI DULU")</f>
        <v>0.5</v>
      </c>
      <c r="N47" s="34">
        <f>M47/J47</f>
        <v>1</v>
      </c>
      <c r="P47" s="41"/>
    </row>
    <row r="48" spans="1:16" customFormat="1" ht="57.6" x14ac:dyDescent="0.3">
      <c r="A48" s="35"/>
      <c r="B48" s="36"/>
      <c r="C48" s="36"/>
      <c r="D48" s="4" t="s">
        <v>8</v>
      </c>
      <c r="E48" s="3" t="s">
        <v>229</v>
      </c>
      <c r="F48" s="6" t="s">
        <v>150</v>
      </c>
      <c r="G48" s="7"/>
      <c r="H48" s="8"/>
      <c r="I48" s="3" t="s">
        <v>230</v>
      </c>
      <c r="J48" s="8"/>
      <c r="K48" s="6" t="s">
        <v>162</v>
      </c>
      <c r="L48" s="132" t="s">
        <v>436</v>
      </c>
      <c r="M48" s="6">
        <f>IF(K48="Ya/Tidak",IF(L48="Ya",1,IF(L48="Tidak",0,"Blm Diisi")),IF(K48="A/B/C",IF(L48="A",1,IF(L48="B",0.5,IF(L48="C",0,"Blm Diisi"))),IF(K48="A/B/C/D",IF(L48="A",1,IF(L48="B",0.67,IF(L48="C",0.33,IF(L48="D",0,"Blm Diisi")))),IF(K48="A/B/C/D/E",IF(L48="A",1,IF(L48="B",0.75,IF(L48="C",0.5,IF(L48="D",0.25,IF(L48="E",0,"Blm Diisi")))))))))</f>
        <v>1</v>
      </c>
      <c r="N48" s="38"/>
      <c r="P48" s="37"/>
    </row>
    <row r="49" spans="1:16" customFormat="1" ht="57.6" x14ac:dyDescent="0.3">
      <c r="A49" s="35"/>
      <c r="B49" s="36"/>
      <c r="C49" s="36"/>
      <c r="D49" s="4" t="s">
        <v>9</v>
      </c>
      <c r="E49" s="3" t="s">
        <v>231</v>
      </c>
      <c r="F49" s="6" t="s">
        <v>150</v>
      </c>
      <c r="G49" s="7"/>
      <c r="H49" s="8"/>
      <c r="I49" s="3" t="s">
        <v>232</v>
      </c>
      <c r="J49" s="8"/>
      <c r="K49" s="6" t="s">
        <v>162</v>
      </c>
      <c r="L49" s="132" t="s">
        <v>436</v>
      </c>
      <c r="M49" s="6">
        <f>IF(K49="Ya/Tidak",IF(L49="Ya",1,IF(L49="Tidak",0,"Blm Diisi")),IF(K49="A/B/C",IF(L49="A",1,IF(L49="B",0.5,IF(L49="C",0,"Blm Diisi"))),IF(K49="A/B/C/D",IF(L49="A",1,IF(L49="B",0.67,IF(L49="C",0.33,IF(L49="D",0,"Blm Diisi")))),IF(K49="A/B/C/D/E",IF(L49="A",1,IF(L49="B",0.75,IF(L49="C",0.5,IF(L49="D",0.25,IF(L49="E",0,"Blm Diisi")))))))))</f>
        <v>1</v>
      </c>
      <c r="N49" s="38"/>
      <c r="P49" s="37"/>
    </row>
    <row r="50" spans="1:16" customFormat="1" ht="72" x14ac:dyDescent="0.3">
      <c r="A50" s="35"/>
      <c r="B50" s="36"/>
      <c r="C50" s="36"/>
      <c r="D50" s="4" t="s">
        <v>13</v>
      </c>
      <c r="E50" s="3" t="s">
        <v>459</v>
      </c>
      <c r="F50" s="6"/>
      <c r="G50" s="7"/>
      <c r="H50" s="8"/>
      <c r="I50" s="3" t="s">
        <v>460</v>
      </c>
      <c r="J50" s="8"/>
      <c r="K50" s="6" t="s">
        <v>162</v>
      </c>
      <c r="L50" s="132" t="s">
        <v>436</v>
      </c>
      <c r="M50" s="6">
        <f>IF(K50="Ya/Tidak",IF(L50="Ya",1,IF(L50="Tidak",0,"Blm Diisi")),IF(K50="A/B/C",IF(L50="A",1,IF(L50="B",0.5,IF(L50="C",0,"Blm Diisi"))),IF(K50="A/B/C/D",IF(L50="A",1,IF(L50="B",0.67,IF(L50="C",0.33,IF(L50="D",0,"Blm Diisi")))),IF(K50="A/B/C/D/E",IF(L50="A",1,IF(L50="B",0.75,IF(L50="C",0.5,IF(L50="D",0.25,IF(L50="E",0,"Blm Diisi")))))))))</f>
        <v>1</v>
      </c>
      <c r="N50" s="38"/>
      <c r="P50" s="37"/>
    </row>
    <row r="51" spans="1:16" customFormat="1" ht="43.2" x14ac:dyDescent="0.3">
      <c r="A51" s="35"/>
      <c r="B51" s="36"/>
      <c r="C51" s="36"/>
      <c r="D51" s="4" t="s">
        <v>185</v>
      </c>
      <c r="E51" s="3" t="s">
        <v>443</v>
      </c>
      <c r="F51" s="6"/>
      <c r="G51" s="7"/>
      <c r="H51" s="8"/>
      <c r="I51" s="3" t="s">
        <v>53</v>
      </c>
      <c r="J51" s="8"/>
      <c r="K51" s="6" t="s">
        <v>161</v>
      </c>
      <c r="L51" s="132" t="s">
        <v>436</v>
      </c>
      <c r="M51" s="6">
        <f>IF(K51="Ya/Tidak",IF(L51="Ya",1,IF(L51="Tidak",0,"Blm Diisi")),IF(K51="A/B/C",IF(L51="A",1,IF(L51="B",0.5,IF(L51="C",0,"Blm Diisi"))),IF(K51="A/B/C/D",IF(L51="A",1,IF(L51="B",0.67,IF(L51="C",0.33,IF(L51="D",0,"Blm Diisi")))),IF(K51="A/B/C/D/E",IF(L51="A",1,IF(L51="B",0.75,IF(L51="C",0.5,IF(L51="D",0.25,IF(L51="E",0,"Blm Diisi")))))))))</f>
        <v>1</v>
      </c>
      <c r="N51" s="38"/>
      <c r="P51" s="37"/>
    </row>
    <row r="52" spans="1:16" customFormat="1" x14ac:dyDescent="0.3">
      <c r="A52" s="29"/>
      <c r="B52" s="30"/>
      <c r="C52" s="30">
        <v>2</v>
      </c>
      <c r="D52" s="203" t="s">
        <v>239</v>
      </c>
      <c r="E52" s="203"/>
      <c r="F52" s="31"/>
      <c r="G52" s="31"/>
      <c r="H52" s="32">
        <v>2</v>
      </c>
      <c r="I52" s="32"/>
      <c r="J52" s="32"/>
      <c r="K52" s="33"/>
      <c r="L52" s="133"/>
      <c r="M52" s="33"/>
      <c r="N52" s="34"/>
      <c r="P52" s="41"/>
    </row>
    <row r="53" spans="1:16" customFormat="1" x14ac:dyDescent="0.3">
      <c r="A53" s="29"/>
      <c r="B53" s="30"/>
      <c r="C53" s="30">
        <v>3</v>
      </c>
      <c r="D53" s="203" t="s">
        <v>250</v>
      </c>
      <c r="E53" s="203"/>
      <c r="F53" s="31"/>
      <c r="G53" s="31"/>
      <c r="H53" s="32">
        <v>0.5</v>
      </c>
      <c r="I53" s="32"/>
      <c r="J53" s="32">
        <v>0.5</v>
      </c>
      <c r="K53" s="33"/>
      <c r="L53" s="133"/>
      <c r="M53" s="33">
        <f>IF(COUNT(M54:M55)=COUNTA(M54:M55),AVERAGE(M54:M55)*J53,"ISI DULU")</f>
        <v>0.5</v>
      </c>
      <c r="N53" s="34">
        <f>M53/J53</f>
        <v>1</v>
      </c>
      <c r="P53" s="41"/>
    </row>
    <row r="54" spans="1:16" customFormat="1" ht="57.6" x14ac:dyDescent="0.3">
      <c r="A54" s="35"/>
      <c r="B54" s="36"/>
      <c r="C54" s="36"/>
      <c r="D54" s="4" t="s">
        <v>10</v>
      </c>
      <c r="E54" s="3" t="s">
        <v>54</v>
      </c>
      <c r="F54" s="6" t="s">
        <v>150</v>
      </c>
      <c r="G54" s="7"/>
      <c r="H54" s="8"/>
      <c r="I54" s="3" t="s">
        <v>255</v>
      </c>
      <c r="J54" s="8"/>
      <c r="K54" s="6" t="s">
        <v>162</v>
      </c>
      <c r="L54" s="37" t="s">
        <v>436</v>
      </c>
      <c r="M54" s="6">
        <f>IF(K54="Ya/Tidak",IF(L54="Ya",1,IF(L54="Tidak",0,"Blm Diisi")),IF(K54="A/B/C",IF(L54="A",1,IF(L54="B",0.5,IF(L54="C",0,"Blm Diisi"))),IF(K54="A/B/C/D",IF(L54="A",1,IF(L54="B",0.67,IF(L54="C",0.33,IF(L54="D",0,"Blm Diisi")))),IF(K54="A/B/C/D/E",IF(L54="A",1,IF(L54="B",0.75,IF(L54="C",0.5,IF(L54="D",0.25,IF(L54="E",0,"Blm Diisi")))))))))</f>
        <v>1</v>
      </c>
      <c r="N54" s="38"/>
      <c r="P54" s="37"/>
    </row>
    <row r="55" spans="1:16" customFormat="1" ht="100.8" x14ac:dyDescent="0.3">
      <c r="A55" s="35"/>
      <c r="B55" s="36"/>
      <c r="C55" s="36"/>
      <c r="D55" s="4" t="s">
        <v>13</v>
      </c>
      <c r="E55" s="3" t="s">
        <v>55</v>
      </c>
      <c r="F55" s="6" t="s">
        <v>150</v>
      </c>
      <c r="G55" s="7"/>
      <c r="H55" s="8"/>
      <c r="I55" s="3" t="s">
        <v>258</v>
      </c>
      <c r="J55" s="8"/>
      <c r="K55" s="6" t="s">
        <v>162</v>
      </c>
      <c r="L55" s="132" t="s">
        <v>436</v>
      </c>
      <c r="M55" s="6">
        <f>IF(K55="Ya/Tidak",IF(L55="Ya",1,IF(L55="Tidak",0,"Blm Diisi")),IF(K55="A/B/C",IF(L55="A",1,IF(L55="B",0.5,IF(L55="C",0,"Blm Diisi"))),IF(K55="A/B/C/D",IF(L55="A",1,IF(L55="B",0.67,IF(L55="C",0.33,IF(L55="D",0,"Blm Diisi")))),IF(K55="A/B/C/D/E",IF(L55="A",1,IF(L55="B",0.75,IF(L55="C",0.5,IF(L55="D",0.25,IF(L55="E",0,"Blm Diisi")))))))))</f>
        <v>1</v>
      </c>
      <c r="N55" s="38"/>
      <c r="P55" s="37"/>
    </row>
    <row r="56" spans="1:16" customFormat="1" x14ac:dyDescent="0.3">
      <c r="A56" s="29"/>
      <c r="B56" s="30"/>
      <c r="C56" s="30">
        <v>4</v>
      </c>
      <c r="D56" s="203" t="s">
        <v>260</v>
      </c>
      <c r="E56" s="203"/>
      <c r="F56" s="31"/>
      <c r="G56" s="31"/>
      <c r="H56" s="32">
        <v>6</v>
      </c>
      <c r="I56" s="32"/>
      <c r="J56" s="32"/>
      <c r="K56" s="33"/>
      <c r="L56" s="133"/>
      <c r="M56" s="33"/>
      <c r="N56" s="34"/>
      <c r="P56" s="41"/>
    </row>
    <row r="57" spans="1:16" customFormat="1" x14ac:dyDescent="0.3">
      <c r="A57" s="29"/>
      <c r="B57" s="30"/>
      <c r="C57" s="30">
        <v>5</v>
      </c>
      <c r="D57" s="203" t="s">
        <v>271</v>
      </c>
      <c r="E57" s="203"/>
      <c r="F57" s="31"/>
      <c r="G57" s="31"/>
      <c r="H57" s="32">
        <v>1</v>
      </c>
      <c r="I57" s="32" t="s">
        <v>57</v>
      </c>
      <c r="J57" s="32">
        <v>1</v>
      </c>
      <c r="K57" s="33"/>
      <c r="L57" s="133"/>
      <c r="M57" s="33">
        <f>IF(COUNT(M58:M63)=COUNTA(M58:M63),AVERAGE(M58:M63)*J57,"ISI DULU")</f>
        <v>1</v>
      </c>
      <c r="N57" s="34">
        <f>M57/J57</f>
        <v>1</v>
      </c>
      <c r="P57" s="41"/>
    </row>
    <row r="58" spans="1:16" customFormat="1" ht="57.6" x14ac:dyDescent="0.3">
      <c r="A58" s="35"/>
      <c r="B58" s="36"/>
      <c r="C58" s="36"/>
      <c r="D58" s="4" t="s">
        <v>8</v>
      </c>
      <c r="E58" s="3" t="s">
        <v>272</v>
      </c>
      <c r="F58" s="6" t="s">
        <v>150</v>
      </c>
      <c r="G58" s="7"/>
      <c r="H58" s="8"/>
      <c r="I58" s="3" t="s">
        <v>273</v>
      </c>
      <c r="J58" s="38"/>
      <c r="K58" s="6" t="s">
        <v>162</v>
      </c>
      <c r="L58" s="37" t="s">
        <v>436</v>
      </c>
      <c r="M58" s="6">
        <f t="shared" ref="M58:M63" si="0">IF(K58="Ya/Tidak",IF(L58="Ya",1,IF(L58="Tidak",0,"Blm Diisi")),IF(K58="A/B/C",IF(L58="A",1,IF(L58="B",0.5,IF(L58="C",0,"Blm Diisi"))),IF(K58="A/B/C/D",IF(L58="A",1,IF(L58="B",0.67,IF(L58="C",0.33,IF(L58="D",0,"Blm Diisi")))),IF(K58="A/B/C/D/E",IF(L58="A",1,IF(L58="B",0.75,IF(L58="C",0.5,IF(L58="D",0.25,IF(L58="E",0,"Blm Diisi")))))))))</f>
        <v>1</v>
      </c>
      <c r="N58" s="38"/>
      <c r="P58" s="37"/>
    </row>
    <row r="59" spans="1:16" customFormat="1" ht="115.2" x14ac:dyDescent="0.3">
      <c r="A59" s="35"/>
      <c r="B59" s="36"/>
      <c r="C59" s="36"/>
      <c r="D59" s="4" t="s">
        <v>9</v>
      </c>
      <c r="E59" s="3" t="s">
        <v>58</v>
      </c>
      <c r="F59" s="6" t="s">
        <v>150</v>
      </c>
      <c r="G59" s="7"/>
      <c r="H59" s="8"/>
      <c r="I59" s="3" t="s">
        <v>274</v>
      </c>
      <c r="J59" s="38"/>
      <c r="K59" s="6" t="s">
        <v>162</v>
      </c>
      <c r="L59" s="37" t="s">
        <v>436</v>
      </c>
      <c r="M59" s="6">
        <f t="shared" si="0"/>
        <v>1</v>
      </c>
      <c r="N59" s="38"/>
      <c r="P59" s="37"/>
    </row>
    <row r="60" spans="1:16" customFormat="1" ht="115.2" x14ac:dyDescent="0.3">
      <c r="A60" s="35"/>
      <c r="B60" s="36"/>
      <c r="C60" s="36"/>
      <c r="D60" s="4" t="s">
        <v>10</v>
      </c>
      <c r="E60" s="3" t="s">
        <v>59</v>
      </c>
      <c r="F60" s="6" t="s">
        <v>150</v>
      </c>
      <c r="G60" s="7"/>
      <c r="H60" s="8"/>
      <c r="I60" s="3" t="s">
        <v>275</v>
      </c>
      <c r="J60" s="38"/>
      <c r="K60" s="6" t="s">
        <v>162</v>
      </c>
      <c r="L60" s="37" t="s">
        <v>436</v>
      </c>
      <c r="M60" s="6">
        <f t="shared" si="0"/>
        <v>1</v>
      </c>
      <c r="N60" s="38"/>
      <c r="P60" s="37"/>
    </row>
    <row r="61" spans="1:16" customFormat="1" ht="72" x14ac:dyDescent="0.3">
      <c r="A61" s="35"/>
      <c r="B61" s="36"/>
      <c r="C61" s="36"/>
      <c r="D61" s="4" t="s">
        <v>12</v>
      </c>
      <c r="E61" s="3" t="s">
        <v>276</v>
      </c>
      <c r="F61" s="6" t="s">
        <v>150</v>
      </c>
      <c r="G61" s="7"/>
      <c r="H61" s="8"/>
      <c r="I61" s="3" t="s">
        <v>488</v>
      </c>
      <c r="J61" s="38"/>
      <c r="K61" s="6" t="s">
        <v>190</v>
      </c>
      <c r="L61" s="135" t="s">
        <v>436</v>
      </c>
      <c r="M61" s="6">
        <f t="shared" si="0"/>
        <v>1</v>
      </c>
      <c r="N61" s="38"/>
      <c r="P61" s="43"/>
    </row>
    <row r="62" spans="1:16" customFormat="1" ht="43.2" x14ac:dyDescent="0.3">
      <c r="A62" s="35"/>
      <c r="B62" s="36"/>
      <c r="C62" s="36"/>
      <c r="D62" s="4" t="s">
        <v>13</v>
      </c>
      <c r="E62" s="3" t="s">
        <v>278</v>
      </c>
      <c r="F62" s="6" t="s">
        <v>150</v>
      </c>
      <c r="G62" s="7"/>
      <c r="H62" s="8"/>
      <c r="I62" s="3" t="s">
        <v>279</v>
      </c>
      <c r="J62" s="38"/>
      <c r="K62" s="6" t="s">
        <v>161</v>
      </c>
      <c r="L62" s="37" t="s">
        <v>436</v>
      </c>
      <c r="M62" s="6">
        <f t="shared" si="0"/>
        <v>1</v>
      </c>
      <c r="N62" s="38"/>
      <c r="P62" s="37"/>
    </row>
    <row r="63" spans="1:16" customFormat="1" ht="115.2" x14ac:dyDescent="0.3">
      <c r="A63" s="35"/>
      <c r="B63" s="36"/>
      <c r="C63" s="36"/>
      <c r="D63" s="4" t="s">
        <v>16</v>
      </c>
      <c r="E63" s="3" t="s">
        <v>461</v>
      </c>
      <c r="F63" s="6" t="s">
        <v>150</v>
      </c>
      <c r="G63" s="7"/>
      <c r="H63" s="8"/>
      <c r="I63" s="158" t="s">
        <v>464</v>
      </c>
      <c r="J63" s="7"/>
      <c r="K63" s="6" t="s">
        <v>162</v>
      </c>
      <c r="L63" s="37" t="s">
        <v>436</v>
      </c>
      <c r="M63" s="6">
        <f t="shared" si="0"/>
        <v>1</v>
      </c>
      <c r="N63" s="38"/>
      <c r="P63" s="37"/>
    </row>
    <row r="64" spans="1:16" customFormat="1" x14ac:dyDescent="0.3">
      <c r="A64" s="29"/>
      <c r="B64" s="30"/>
      <c r="C64" s="30">
        <v>6</v>
      </c>
      <c r="D64" s="203" t="s">
        <v>283</v>
      </c>
      <c r="E64" s="203"/>
      <c r="F64" s="31"/>
      <c r="G64" s="31"/>
      <c r="H64" s="32">
        <v>0.5</v>
      </c>
      <c r="I64" s="32"/>
      <c r="J64" s="32">
        <v>0.5</v>
      </c>
      <c r="K64" s="33"/>
      <c r="L64" s="68"/>
      <c r="M64" s="33">
        <f>IF(COUNT(M65:M66)=COUNTA(M65:M66),AVERAGE(M65:M66)*J64,"ISI DULU")</f>
        <v>0.5</v>
      </c>
      <c r="N64" s="34">
        <f>M64/J64</f>
        <v>1</v>
      </c>
      <c r="P64" s="68"/>
    </row>
    <row r="65" spans="1:16" customFormat="1" ht="115.2" x14ac:dyDescent="0.3">
      <c r="A65" s="35"/>
      <c r="B65" s="36"/>
      <c r="C65" s="36"/>
      <c r="D65" s="4" t="s">
        <v>9</v>
      </c>
      <c r="E65" s="3" t="s">
        <v>60</v>
      </c>
      <c r="F65" s="6" t="s">
        <v>150</v>
      </c>
      <c r="G65" s="7"/>
      <c r="H65" s="8"/>
      <c r="I65" s="3" t="s">
        <v>286</v>
      </c>
      <c r="J65" s="7"/>
      <c r="K65" s="6" t="s">
        <v>162</v>
      </c>
      <c r="L65" s="37" t="s">
        <v>436</v>
      </c>
      <c r="M65" s="6">
        <f>IF(K65="Ya/Tidak",IF(L65="Ya",1,IF(L65="Tidak",0,"Blm Diisi")),IF(K65="A/B/C",IF(L65="A",1,IF(L65="B",0.5,IF(L65="C",0,"Blm Diisi"))),IF(K65="A/B/C/D",IF(L65="A",1,IF(L65="B",0.67,IF(L65="C",0.33,IF(L65="D",0,"Blm Diisi")))),IF(K65="A/B/C/D/E",IF(L65="A",1,IF(L65="B",0.75,IF(L65="C",0.5,IF(L65="D",0.25,IF(L65="E",0,"Blm Diisi")))))))))</f>
        <v>1</v>
      </c>
      <c r="N65" s="38"/>
      <c r="P65" s="37"/>
    </row>
    <row r="66" spans="1:16" customFormat="1" ht="86.4" customHeight="1" x14ac:dyDescent="0.3">
      <c r="A66" s="35"/>
      <c r="B66" s="36"/>
      <c r="C66" s="36"/>
      <c r="D66" s="4" t="s">
        <v>10</v>
      </c>
      <c r="E66" s="3" t="s">
        <v>61</v>
      </c>
      <c r="F66" s="6" t="s">
        <v>150</v>
      </c>
      <c r="G66" s="7"/>
      <c r="H66" s="8"/>
      <c r="I66" s="3" t="s">
        <v>287</v>
      </c>
      <c r="J66" s="7"/>
      <c r="K66" s="6" t="s">
        <v>161</v>
      </c>
      <c r="L66" s="37" t="s">
        <v>436</v>
      </c>
      <c r="M66" s="6">
        <f>IF(K66="Ya/Tidak",IF(L66="Ya",1,IF(L66="Tidak",0,"Blm Diisi")),IF(K66="A/B/C",IF(L66="A",1,IF(L66="B",0.5,IF(L66="C",0,"Blm Diisi"))),IF(K66="A/B/C/D",IF(L66="A",1,IF(L66="B",0.67,IF(L66="C",0.33,IF(L66="D",0,"Blm Diisi")))),IF(K66="A/B/C/D/E",IF(L66="A",1,IF(L66="B",0.75,IF(L66="C",0.5,IF(L66="D",0.25,IF(L66="E",0,"Blm Diisi")))))))))</f>
        <v>1</v>
      </c>
      <c r="N66" s="38"/>
      <c r="P66" s="37"/>
    </row>
    <row r="67" spans="1:16" customFormat="1" x14ac:dyDescent="0.3">
      <c r="A67" s="29"/>
      <c r="B67" s="30"/>
      <c r="C67" s="30">
        <v>7</v>
      </c>
      <c r="D67" s="203" t="s">
        <v>289</v>
      </c>
      <c r="E67" s="203"/>
      <c r="F67" s="31"/>
      <c r="G67" s="31"/>
      <c r="H67" s="32">
        <v>0.5</v>
      </c>
      <c r="I67" s="32"/>
      <c r="J67" s="32">
        <v>0.5</v>
      </c>
      <c r="K67" s="33"/>
      <c r="L67" s="134"/>
      <c r="M67" s="33">
        <f>IF(COUNT(M68:M69)=COUNTA(M68:M69),AVERAGE(M68:M69)*J67,"ISI DULU")</f>
        <v>0.5</v>
      </c>
      <c r="N67" s="34">
        <f>M67/J67</f>
        <v>1</v>
      </c>
      <c r="P67" s="68"/>
    </row>
    <row r="68" spans="1:16" customFormat="1" ht="87.6" customHeight="1" x14ac:dyDescent="0.3">
      <c r="A68" s="35"/>
      <c r="B68" s="36"/>
      <c r="C68" s="36"/>
      <c r="D68" s="4" t="s">
        <v>12</v>
      </c>
      <c r="E68" s="3" t="s">
        <v>62</v>
      </c>
      <c r="F68" s="6"/>
      <c r="G68" s="7"/>
      <c r="H68" s="8"/>
      <c r="I68" s="3" t="s">
        <v>63</v>
      </c>
      <c r="J68" s="8"/>
      <c r="K68" s="6" t="s">
        <v>162</v>
      </c>
      <c r="L68" s="132" t="s">
        <v>436</v>
      </c>
      <c r="M68" s="6">
        <f>IF(K68="Ya/Tidak",IF(L68="Ya",1,IF(L68="Tidak",0,"Blm Diisi")),IF(K68="A/B/C",IF(L68="A",1,IF(L68="B",0.5,IF(L68="C",0,"Blm Diisi"))),IF(K68="A/B/C/D",IF(L68="A",1,IF(L68="B",0.67,IF(L68="C",0.33,IF(L68="D",0,"Blm Diisi")))),IF(K68="A/B/C/D/E",IF(L68="A",1,IF(L68="B",0.75,IF(L68="C",0.5,IF(L68="D",0.25,IF(L68="E",0,"Blm Diisi")))))))))</f>
        <v>1</v>
      </c>
      <c r="N68" s="38"/>
      <c r="P68" s="37"/>
    </row>
    <row r="69" spans="1:16" customFormat="1" ht="100.8" x14ac:dyDescent="0.3">
      <c r="A69" s="35"/>
      <c r="B69" s="36"/>
      <c r="C69" s="36"/>
      <c r="D69" s="4" t="s">
        <v>13</v>
      </c>
      <c r="E69" s="3" t="s">
        <v>64</v>
      </c>
      <c r="F69" s="69"/>
      <c r="G69" s="6"/>
      <c r="H69" s="8"/>
      <c r="I69" s="3" t="s">
        <v>65</v>
      </c>
      <c r="J69" s="8"/>
      <c r="K69" s="6" t="s">
        <v>190</v>
      </c>
      <c r="L69" s="135" t="s">
        <v>436</v>
      </c>
      <c r="M69" s="6">
        <f>IF(K69="Ya/Tidak",IF(L69="Ya",1,IF(L69="Tidak",0,"Blm Diisi")),IF(K69="A/B/C",IF(L69="A",1,IF(L69="B",0.5,IF(L69="C",0,"Blm Diisi"))),IF(K69="A/B/C/D",IF(L69="A",1,IF(L69="B",0.67,IF(L69="C",0.33,IF(L69="D",0,"Blm Diisi")))),IF(K69="A/B/C/D/E",IF(L69="A",1,IF(L69="B",0.75,IF(L69="C",0.5,IF(L69="D",0.25,IF(L69="E",0,"Blm Diisi")))))))))</f>
        <v>1</v>
      </c>
      <c r="N69" s="38"/>
      <c r="P69" s="37"/>
    </row>
    <row r="70" spans="1:16" customFormat="1" x14ac:dyDescent="0.3">
      <c r="A70" s="29"/>
      <c r="B70" s="30"/>
      <c r="C70" s="30" t="s">
        <v>296</v>
      </c>
      <c r="D70" s="203" t="s">
        <v>297</v>
      </c>
      <c r="E70" s="203"/>
      <c r="F70" s="31"/>
      <c r="G70" s="31"/>
      <c r="H70" s="32">
        <v>0.5</v>
      </c>
      <c r="I70" s="32"/>
      <c r="J70" s="32">
        <v>0.5</v>
      </c>
      <c r="K70" s="33"/>
      <c r="L70" s="134"/>
      <c r="M70" s="33">
        <f>IF(COUNT(M71:M71)=COUNTA(M71:M71),AVERAGE(M71:M71)*J70,"ISI DULU")</f>
        <v>0.5</v>
      </c>
      <c r="N70" s="34">
        <f>M70/J70</f>
        <v>1</v>
      </c>
      <c r="P70" s="41"/>
    </row>
    <row r="71" spans="1:16" customFormat="1" ht="28.8" x14ac:dyDescent="0.3">
      <c r="A71" s="35"/>
      <c r="B71" s="36"/>
      <c r="C71" s="36"/>
      <c r="D71" s="4" t="s">
        <v>9</v>
      </c>
      <c r="E71" s="3" t="s">
        <v>300</v>
      </c>
      <c r="F71" s="6" t="s">
        <v>150</v>
      </c>
      <c r="G71" s="7"/>
      <c r="H71" s="8"/>
      <c r="I71" s="3" t="s">
        <v>301</v>
      </c>
      <c r="J71" s="38"/>
      <c r="K71" s="6" t="s">
        <v>14</v>
      </c>
      <c r="L71" s="37" t="s">
        <v>150</v>
      </c>
      <c r="M71" s="6">
        <f>IF(K71="Ya/Tidak",IF(L71="Ya",1,IF(L71="Tidak",0,"Blm Diisi")),IF(K71="A/B/C",IF(L71="A",1,IF(L71="B",0.5,IF(L71="C",0,"Blm Diisi"))),IF(K71="A/B/C/D",IF(L71="A",1,IF(L71="B",0.67,IF(L71="C",0.33,IF(L71="D",0,"Blm Diisi")))),IF(K71="A/B/C/D/E",IF(L71="A",1,IF(L71="B",0.75,IF(L71="C",0.5,IF(L71="D",0.25,IF(L71="E",0,"Blm Diisi")))))))))</f>
        <v>1</v>
      </c>
      <c r="N71" s="38"/>
      <c r="P71" s="37"/>
    </row>
    <row r="72" spans="1:16" customFormat="1" x14ac:dyDescent="0.3">
      <c r="A72" s="44"/>
      <c r="B72" s="45" t="s">
        <v>67</v>
      </c>
      <c r="C72" s="46" t="s">
        <v>68</v>
      </c>
      <c r="D72" s="47"/>
      <c r="E72" s="48"/>
      <c r="F72" s="49"/>
      <c r="G72" s="49"/>
      <c r="H72" s="50">
        <v>3</v>
      </c>
      <c r="I72" s="50"/>
      <c r="J72" s="50"/>
      <c r="K72" s="51"/>
      <c r="L72" s="52"/>
      <c r="M72" s="51">
        <f>M73+M80</f>
        <v>3</v>
      </c>
      <c r="N72" s="53">
        <f>M72/H72</f>
        <v>1</v>
      </c>
      <c r="P72" s="52"/>
    </row>
    <row r="73" spans="1:16" customFormat="1" x14ac:dyDescent="0.3">
      <c r="A73" s="29"/>
      <c r="B73" s="30"/>
      <c r="C73" s="30">
        <v>1</v>
      </c>
      <c r="D73" s="203" t="s">
        <v>69</v>
      </c>
      <c r="E73" s="203"/>
      <c r="F73" s="31"/>
      <c r="G73" s="31"/>
      <c r="H73" s="32">
        <v>1</v>
      </c>
      <c r="I73" s="32"/>
      <c r="J73" s="32">
        <v>1</v>
      </c>
      <c r="K73" s="33"/>
      <c r="L73" s="133"/>
      <c r="M73" s="33">
        <f>IF(COUNT(M74:M79)=COUNTA(M74:M79),AVERAGE(M74:M79)*J73,"ISI DULU")</f>
        <v>1</v>
      </c>
      <c r="N73" s="34">
        <f>M73/J73</f>
        <v>1</v>
      </c>
      <c r="P73" s="41"/>
    </row>
    <row r="74" spans="1:16" customFormat="1" ht="57.6" x14ac:dyDescent="0.3">
      <c r="A74" s="35"/>
      <c r="B74" s="36"/>
      <c r="C74" s="36"/>
      <c r="D74" s="4" t="s">
        <v>8</v>
      </c>
      <c r="E74" s="3" t="s">
        <v>305</v>
      </c>
      <c r="F74" s="6" t="s">
        <v>150</v>
      </c>
      <c r="G74" s="7"/>
      <c r="H74" s="8"/>
      <c r="I74" s="3" t="s">
        <v>306</v>
      </c>
      <c r="J74" s="8"/>
      <c r="K74" s="6" t="s">
        <v>162</v>
      </c>
      <c r="L74" s="37" t="s">
        <v>436</v>
      </c>
      <c r="M74" s="6">
        <f t="shared" ref="M74:M79" si="1">IF(K74="Ya/Tidak",IF(L74="Ya",1,IF(L74="Tidak",0,"Blm Diisi")),IF(K74="A/B/C",IF(L74="A",1,IF(L74="B",0.5,IF(L74="C",0,"Blm Diisi"))),IF(K74="A/B/C/D",IF(L74="A",1,IF(L74="B",0.67,IF(L74="C",0.33,IF(L74="D",0,"Blm Diisi")))),IF(K74="A/B/C/D/E",IF(L74="A",1,IF(L74="B",0.75,IF(L74="C",0.5,IF(L74="D",0.25,IF(L74="E",0,"Blm Diisi")))))))))</f>
        <v>1</v>
      </c>
      <c r="N74" s="38"/>
      <c r="P74" s="37"/>
    </row>
    <row r="75" spans="1:16" customFormat="1" ht="57.6" x14ac:dyDescent="0.3">
      <c r="A75" s="35"/>
      <c r="B75" s="36"/>
      <c r="C75" s="36"/>
      <c r="D75" s="4" t="s">
        <v>9</v>
      </c>
      <c r="E75" s="3" t="s">
        <v>307</v>
      </c>
      <c r="F75" s="6" t="s">
        <v>150</v>
      </c>
      <c r="G75" s="7"/>
      <c r="H75" s="8"/>
      <c r="I75" s="3" t="s">
        <v>308</v>
      </c>
      <c r="J75" s="8"/>
      <c r="K75" s="6" t="s">
        <v>162</v>
      </c>
      <c r="L75" s="37" t="s">
        <v>436</v>
      </c>
      <c r="M75" s="6">
        <f t="shared" si="1"/>
        <v>1</v>
      </c>
      <c r="N75" s="38"/>
      <c r="P75" s="37"/>
    </row>
    <row r="76" spans="1:16" customFormat="1" ht="57.6" x14ac:dyDescent="0.3">
      <c r="A76" s="35"/>
      <c r="B76" s="36"/>
      <c r="C76" s="36"/>
      <c r="D76" s="4" t="s">
        <v>10</v>
      </c>
      <c r="E76" s="3" t="s">
        <v>309</v>
      </c>
      <c r="F76" s="6" t="s">
        <v>150</v>
      </c>
      <c r="G76" s="7"/>
      <c r="H76" s="8"/>
      <c r="I76" s="3" t="s">
        <v>310</v>
      </c>
      <c r="J76" s="8"/>
      <c r="K76" s="6" t="s">
        <v>162</v>
      </c>
      <c r="L76" s="37" t="s">
        <v>436</v>
      </c>
      <c r="M76" s="6">
        <f t="shared" si="1"/>
        <v>1</v>
      </c>
      <c r="N76" s="38"/>
      <c r="P76" s="37"/>
    </row>
    <row r="77" spans="1:16" customFormat="1" ht="72" x14ac:dyDescent="0.3">
      <c r="A77" s="35"/>
      <c r="B77" s="36"/>
      <c r="C77" s="36"/>
      <c r="D77" s="4" t="s">
        <v>12</v>
      </c>
      <c r="E77" s="3" t="s">
        <v>70</v>
      </c>
      <c r="F77" s="6"/>
      <c r="G77" s="7"/>
      <c r="H77" s="8"/>
      <c r="I77" s="3" t="s">
        <v>71</v>
      </c>
      <c r="J77" s="8"/>
      <c r="K77" s="6" t="s">
        <v>162</v>
      </c>
      <c r="L77" s="132" t="s">
        <v>436</v>
      </c>
      <c r="M77" s="6">
        <f t="shared" si="1"/>
        <v>1</v>
      </c>
      <c r="N77" s="38"/>
      <c r="P77" s="37"/>
    </row>
    <row r="78" spans="1:16" customFormat="1" ht="72" x14ac:dyDescent="0.3">
      <c r="A78" s="35"/>
      <c r="B78" s="36"/>
      <c r="C78" s="36"/>
      <c r="D78" s="4" t="s">
        <v>13</v>
      </c>
      <c r="E78" s="3" t="s">
        <v>72</v>
      </c>
      <c r="F78" s="6"/>
      <c r="G78" s="7"/>
      <c r="H78" s="8"/>
      <c r="I78" s="3" t="s">
        <v>73</v>
      </c>
      <c r="J78" s="8"/>
      <c r="K78" s="6" t="s">
        <v>162</v>
      </c>
      <c r="L78" s="132" t="s">
        <v>436</v>
      </c>
      <c r="M78" s="6">
        <f t="shared" si="1"/>
        <v>1</v>
      </c>
      <c r="N78" s="38"/>
      <c r="P78" s="37"/>
    </row>
    <row r="79" spans="1:16" customFormat="1" ht="57.6" x14ac:dyDescent="0.3">
      <c r="A79" s="35"/>
      <c r="B79" s="36"/>
      <c r="C79" s="36"/>
      <c r="D79" s="4" t="s">
        <v>16</v>
      </c>
      <c r="E79" s="3" t="s">
        <v>74</v>
      </c>
      <c r="F79" s="6"/>
      <c r="G79" s="7"/>
      <c r="H79" s="8"/>
      <c r="I79" s="2" t="s">
        <v>154</v>
      </c>
      <c r="J79" s="8"/>
      <c r="K79" s="6" t="s">
        <v>162</v>
      </c>
      <c r="L79" s="132" t="s">
        <v>436</v>
      </c>
      <c r="M79" s="6">
        <f t="shared" si="1"/>
        <v>1</v>
      </c>
      <c r="N79" s="38"/>
      <c r="P79" s="37"/>
    </row>
    <row r="80" spans="1:16" customFormat="1" x14ac:dyDescent="0.3">
      <c r="A80" s="29"/>
      <c r="B80" s="30"/>
      <c r="C80" s="30">
        <v>2</v>
      </c>
      <c r="D80" s="203" t="s">
        <v>75</v>
      </c>
      <c r="E80" s="203"/>
      <c r="F80" s="31"/>
      <c r="G80" s="31"/>
      <c r="H80" s="32">
        <v>2</v>
      </c>
      <c r="I80" s="32"/>
      <c r="J80" s="32">
        <v>2</v>
      </c>
      <c r="K80" s="33"/>
      <c r="L80" s="133"/>
      <c r="M80" s="33">
        <f>IF(COUNT(M81:M83)=COUNTA(M81:M83),AVERAGE(M81:M83)*J80,"ISI DULU")</f>
        <v>2</v>
      </c>
      <c r="N80" s="34">
        <f>M80/J80</f>
        <v>1</v>
      </c>
      <c r="P80" s="41"/>
    </row>
    <row r="81" spans="1:16" customFormat="1" ht="115.2" x14ac:dyDescent="0.3">
      <c r="A81" s="35"/>
      <c r="B81" s="36"/>
      <c r="C81" s="36"/>
      <c r="D81" s="4" t="s">
        <v>8</v>
      </c>
      <c r="E81" s="3" t="s">
        <v>311</v>
      </c>
      <c r="F81" s="6" t="s">
        <v>150</v>
      </c>
      <c r="G81" s="7"/>
      <c r="H81" s="8"/>
      <c r="I81" s="3" t="s">
        <v>312</v>
      </c>
      <c r="J81" s="38"/>
      <c r="K81" s="6" t="s">
        <v>162</v>
      </c>
      <c r="L81" s="37" t="s">
        <v>436</v>
      </c>
      <c r="M81" s="6">
        <f>IF(K81="Ya/Tidak",IF(L81="Ya",1,IF(L81="Tidak",0,"Blm Diisi")),IF(K81="A/B/C",IF(L81="A",1,IF(L81="B",0.5,IF(L81="C",0,"Blm Diisi"))),IF(K81="A/B/C/D",IF(L81="A",1,IF(L81="B",0.67,IF(L81="C",0.33,IF(L81="D",0,"Blm Diisi")))),IF(K81="A/B/C/D/E",IF(L81="A",1,IF(L81="B",0.75,IF(L81="C",0.5,IF(L81="D",0.25,IF(L81="E",0,"Blm Diisi")))))))))</f>
        <v>1</v>
      </c>
      <c r="N81" s="38"/>
      <c r="P81" s="37"/>
    </row>
    <row r="82" spans="1:16" customFormat="1" ht="86.4" x14ac:dyDescent="0.3">
      <c r="A82" s="35"/>
      <c r="B82" s="36"/>
      <c r="C82" s="36"/>
      <c r="D82" s="4" t="s">
        <v>13</v>
      </c>
      <c r="E82" s="3" t="s">
        <v>319</v>
      </c>
      <c r="F82" s="6" t="s">
        <v>150</v>
      </c>
      <c r="G82" s="7"/>
      <c r="H82" s="8"/>
      <c r="I82" s="3" t="s">
        <v>320</v>
      </c>
      <c r="J82" s="38"/>
      <c r="K82" s="6" t="s">
        <v>190</v>
      </c>
      <c r="L82" s="135" t="s">
        <v>436</v>
      </c>
      <c r="M82" s="6">
        <f>IF(K82="Ya/Tidak",IF(L82="Ya",1,IF(L82="Tidak",0,"Blm Diisi")),IF(K82="A/B/C",IF(L82="A",1,IF(L82="B",0.5,IF(L82="C",0,"Blm Diisi"))),IF(K82="A/B/C/D",IF(L82="A",1,IF(L82="B",0.67,IF(L82="C",0.33,IF(L82="D",0,"Blm Diisi")))),IF(K82="A/B/C/D/E",IF(L82="A",1,IF(L82="B",0.75,IF(L82="C",0.5,IF(L82="D",0.25,IF(L82="E",0,"Blm Diisi")))))))))</f>
        <v>1</v>
      </c>
      <c r="N82" s="38"/>
      <c r="P82" s="43"/>
    </row>
    <row r="83" spans="1:16" customFormat="1" ht="86.4" x14ac:dyDescent="0.3">
      <c r="A83" s="35"/>
      <c r="B83" s="36"/>
      <c r="C83" s="36"/>
      <c r="D83" s="4" t="s">
        <v>185</v>
      </c>
      <c r="E83" s="3" t="s">
        <v>76</v>
      </c>
      <c r="F83" s="6"/>
      <c r="G83" s="7"/>
      <c r="H83" s="8"/>
      <c r="I83" s="3" t="s">
        <v>77</v>
      </c>
      <c r="J83" s="8"/>
      <c r="K83" s="6" t="s">
        <v>162</v>
      </c>
      <c r="L83" s="132" t="s">
        <v>436</v>
      </c>
      <c r="M83" s="6">
        <f>IF(K83="Ya/Tidak",IF(L83="Ya",1,IF(L83="Tidak",0,"Blm Diisi")),IF(K83="A/B/C",IF(L83="A",1,IF(L83="B",0.5,IF(L83="C",0,"Blm Diisi"))),IF(K83="A/B/C/D",IF(L83="A",1,IF(L83="B",0.67,IF(L83="C",0.33,IF(L83="D",0,"Blm Diisi")))),IF(K83="A/B/C/D/E",IF(L83="A",1,IF(L83="B",0.75,IF(L83="C",0.5,IF(L83="D",0.25,IF(L83="E",0,"Blm Diisi")))))))))</f>
        <v>1</v>
      </c>
      <c r="N83" s="38"/>
      <c r="P83" s="43"/>
    </row>
    <row r="84" spans="1:16" customFormat="1" x14ac:dyDescent="0.3">
      <c r="A84" s="44"/>
      <c r="B84" s="45" t="s">
        <v>78</v>
      </c>
      <c r="C84" s="46" t="s">
        <v>79</v>
      </c>
      <c r="D84" s="47"/>
      <c r="E84" s="48"/>
      <c r="F84" s="49"/>
      <c r="G84" s="49"/>
      <c r="H84" s="50">
        <v>5.25</v>
      </c>
      <c r="I84" s="50"/>
      <c r="J84" s="50"/>
      <c r="K84" s="51"/>
      <c r="L84" s="52"/>
      <c r="M84" s="51">
        <f>M85+M102+M109+M118+M120+M125</f>
        <v>5.25</v>
      </c>
      <c r="N84" s="53">
        <f>M84/H84</f>
        <v>1</v>
      </c>
      <c r="P84" s="52"/>
    </row>
    <row r="85" spans="1:16" customFormat="1" x14ac:dyDescent="0.3">
      <c r="A85" s="29"/>
      <c r="B85" s="30"/>
      <c r="C85" s="30">
        <v>1</v>
      </c>
      <c r="D85" s="203" t="s">
        <v>321</v>
      </c>
      <c r="E85" s="203"/>
      <c r="F85" s="31"/>
      <c r="G85" s="31"/>
      <c r="H85" s="32">
        <v>0.75</v>
      </c>
      <c r="I85" s="32"/>
      <c r="J85" s="32">
        <v>0.75</v>
      </c>
      <c r="K85" s="33"/>
      <c r="L85" s="133"/>
      <c r="M85" s="33">
        <f>IF(COUNT(M86:M96)=COUNTA(M86:M96),AVERAGE(M86:M96)*J85,"ISI DULU")</f>
        <v>0.75</v>
      </c>
      <c r="N85" s="34">
        <f>M85/J85</f>
        <v>1</v>
      </c>
      <c r="P85" s="41"/>
    </row>
    <row r="86" spans="1:16" customFormat="1" ht="43.2" x14ac:dyDescent="0.3">
      <c r="A86" s="35"/>
      <c r="B86" s="36"/>
      <c r="C86" s="36"/>
      <c r="D86" s="4" t="s">
        <v>9</v>
      </c>
      <c r="E86" s="3" t="s">
        <v>324</v>
      </c>
      <c r="F86" s="6" t="s">
        <v>150</v>
      </c>
      <c r="G86" s="7"/>
      <c r="H86" s="8"/>
      <c r="I86" s="3" t="s">
        <v>325</v>
      </c>
      <c r="J86" s="8"/>
      <c r="K86" s="6" t="s">
        <v>161</v>
      </c>
      <c r="L86" s="70" t="s">
        <v>436</v>
      </c>
      <c r="M86" s="6">
        <f>IF(K86="Ya/Tidak",IF(L86="Ya",1,IF(L86="Tidak",0,"Blm Diisi")),IF(K86="A/B/C",IF(L86="A",1,IF(L86="B",0.5,IF(L86="C",0,"Blm Diisi"))),IF(K86="A/B/C/D",IF(L86="A",1,IF(L86="B",0.67,IF(L86="C",0.33,IF(L86="D",0,"Blm Diisi")))),IF(K86="A/B/C/D/E",IF(L86="A",1,IF(L86="B",0.75,IF(L86="C",0.5,IF(L86="D",0.25,IF(L86="E",0,"Blm Diisi")))))))))</f>
        <v>1</v>
      </c>
      <c r="N86" s="38"/>
      <c r="P86" s="70"/>
    </row>
    <row r="87" spans="1:16" customFormat="1" x14ac:dyDescent="0.3">
      <c r="A87" s="35"/>
      <c r="B87" s="36"/>
      <c r="C87" s="36"/>
      <c r="D87" s="4" t="s">
        <v>10</v>
      </c>
      <c r="E87" s="3" t="s">
        <v>80</v>
      </c>
      <c r="F87" s="6" t="s">
        <v>150</v>
      </c>
      <c r="G87" s="7"/>
      <c r="H87" s="8"/>
      <c r="I87" s="3" t="s">
        <v>81</v>
      </c>
      <c r="J87" s="8"/>
      <c r="K87" s="6" t="s">
        <v>14</v>
      </c>
      <c r="L87" s="70" t="s">
        <v>150</v>
      </c>
      <c r="M87" s="6">
        <f>IF(K87="Ya/Tidak",IF(L87="Ya",1,IF(L87="Tidak",0,"Blm Diisi")),IF(K87="A/B/C",IF(L87="A",1,IF(L87="B",0.5,IF(L87="C",0,"Blm Diisi"))),IF(K87="A/B/C/D",IF(L87="A",1,IF(L87="B",0.67,IF(L87="C",0.33,IF(L87="D",0,"Blm Diisi")))),IF(K87="A/B/C/D/E",IF(L87="A",1,IF(L87="B",0.75,IF(L87="C",0.5,IF(L87="D",0.25,IF(L87="E",0,"Blm Diisi")))))))))</f>
        <v>1</v>
      </c>
      <c r="N87" s="38"/>
      <c r="P87" s="70"/>
    </row>
    <row r="88" spans="1:16" customFormat="1" ht="28.8" x14ac:dyDescent="0.3">
      <c r="A88" s="35"/>
      <c r="B88" s="36"/>
      <c r="C88" s="36"/>
      <c r="D88" s="4" t="s">
        <v>12</v>
      </c>
      <c r="E88" s="3" t="s">
        <v>326</v>
      </c>
      <c r="F88" s="6" t="s">
        <v>150</v>
      </c>
      <c r="G88" s="7"/>
      <c r="H88" s="8"/>
      <c r="I88" s="3" t="s">
        <v>327</v>
      </c>
      <c r="J88" s="8"/>
      <c r="K88" s="6" t="s">
        <v>14</v>
      </c>
      <c r="L88" s="70" t="s">
        <v>150</v>
      </c>
      <c r="M88" s="6">
        <f>IF(K88="Ya/Tidak",IF(L88="Ya",1,IF(L88="Tidak",0,"Blm Diisi")),IF(K88="A/B/C",IF(L88="A",1,IF(L88="B",0.5,IF(L88="C",0,"Blm Diisi"))),IF(K88="A/B/C/D",IF(L88="A",1,IF(L88="B",0.67,IF(L88="C",0.33,IF(L88="D",0,"Blm Diisi")))),IF(K88="A/B/C/D/E",IF(L88="A",1,IF(L88="B",0.75,IF(L88="C",0.5,IF(L88="D",0.25,IF(L88="E",0,"Blm Diisi")))))))))</f>
        <v>1</v>
      </c>
      <c r="N88" s="38"/>
      <c r="P88" s="70"/>
    </row>
    <row r="89" spans="1:16" customFormat="1" ht="28.8" x14ac:dyDescent="0.3">
      <c r="A89" s="35"/>
      <c r="B89" s="36"/>
      <c r="C89" s="36"/>
      <c r="D89" s="4" t="s">
        <v>13</v>
      </c>
      <c r="E89" s="3" t="s">
        <v>328</v>
      </c>
      <c r="F89" s="6" t="s">
        <v>150</v>
      </c>
      <c r="G89" s="7"/>
      <c r="H89" s="8"/>
      <c r="I89" s="3" t="s">
        <v>329</v>
      </c>
      <c r="J89" s="8"/>
      <c r="K89" s="6" t="s">
        <v>14</v>
      </c>
      <c r="L89" s="70" t="s">
        <v>150</v>
      </c>
      <c r="M89" s="6">
        <f>IF(K89="Ya/Tidak",IF(L89="Ya",1,IF(L89="Tidak",0,"Blm Diisi")),IF(K89="A/B/C",IF(L89="A",1,IF(L89="B",0.5,IF(L89="C",0,"Blm Diisi"))),IF(K89="A/B/C/D",IF(L89="A",1,IF(L89="B",0.67,IF(L89="C",0.33,IF(L89="D",0,"Blm Diisi")))),IF(K89="A/B/C/D/E",IF(L89="A",1,IF(L89="B",0.75,IF(L89="C",0.5,IF(L89="D",0.25,IF(L89="E",0,"Blm Diisi")))))))))</f>
        <v>1</v>
      </c>
      <c r="N89" s="38"/>
      <c r="P89" s="70"/>
    </row>
    <row r="90" spans="1:16" customFormat="1" ht="47.1" customHeight="1" x14ac:dyDescent="0.3">
      <c r="A90" s="35"/>
      <c r="B90" s="36"/>
      <c r="C90" s="36"/>
      <c r="D90" s="4" t="s">
        <v>16</v>
      </c>
      <c r="E90" s="3" t="s">
        <v>82</v>
      </c>
      <c r="F90" s="6" t="s">
        <v>150</v>
      </c>
      <c r="G90" s="7"/>
      <c r="H90" s="8"/>
      <c r="I90" s="224" t="s">
        <v>86</v>
      </c>
      <c r="J90" s="8"/>
      <c r="K90" s="71" t="s">
        <v>330</v>
      </c>
      <c r="L90" s="72">
        <f>L95/L91</f>
        <v>1</v>
      </c>
      <c r="M90" s="73">
        <f>IF(OR(L90&gt;0,L90=0),L90,"Blm Diisi")</f>
        <v>1</v>
      </c>
      <c r="N90" s="38"/>
      <c r="P90" s="74"/>
    </row>
    <row r="91" spans="1:16" customFormat="1" ht="18.75" customHeight="1" x14ac:dyDescent="0.3">
      <c r="A91" s="35"/>
      <c r="B91" s="36"/>
      <c r="C91" s="36"/>
      <c r="D91" s="4"/>
      <c r="E91" s="75" t="s">
        <v>143</v>
      </c>
      <c r="F91" s="6"/>
      <c r="G91" s="7"/>
      <c r="H91" s="8"/>
      <c r="I91" s="224"/>
      <c r="J91" s="8"/>
      <c r="K91" s="71" t="s">
        <v>331</v>
      </c>
      <c r="L91" s="64">
        <f>SUM(L92:L94)</f>
        <v>200</v>
      </c>
      <c r="M91" s="64"/>
      <c r="N91" s="38"/>
      <c r="P91" s="76"/>
    </row>
    <row r="92" spans="1:16" customFormat="1" ht="16.5" customHeight="1" x14ac:dyDescent="0.3">
      <c r="A92" s="35"/>
      <c r="B92" s="36"/>
      <c r="C92" s="36"/>
      <c r="D92" s="4"/>
      <c r="E92" s="77" t="s">
        <v>83</v>
      </c>
      <c r="F92" s="6"/>
      <c r="G92" s="7"/>
      <c r="H92" s="8"/>
      <c r="I92" s="224"/>
      <c r="J92" s="187"/>
      <c r="K92" s="187"/>
      <c r="L92" s="187"/>
      <c r="M92" s="187"/>
      <c r="N92" s="187"/>
      <c r="P92" s="70"/>
    </row>
    <row r="93" spans="1:16" customFormat="1" x14ac:dyDescent="0.3">
      <c r="A93" s="35"/>
      <c r="B93" s="36"/>
      <c r="C93" s="36"/>
      <c r="D93" s="4"/>
      <c r="E93" s="77" t="s">
        <v>84</v>
      </c>
      <c r="F93" s="6"/>
      <c r="G93" s="7"/>
      <c r="H93" s="8"/>
      <c r="I93" s="224"/>
      <c r="J93" s="8"/>
      <c r="K93" s="6" t="s">
        <v>331</v>
      </c>
      <c r="L93" s="70">
        <v>100</v>
      </c>
      <c r="M93" s="64"/>
      <c r="N93" s="38"/>
      <c r="P93" s="70"/>
    </row>
    <row r="94" spans="1:16" customFormat="1" x14ac:dyDescent="0.3">
      <c r="A94" s="35"/>
      <c r="B94" s="36"/>
      <c r="C94" s="36"/>
      <c r="D94" s="4"/>
      <c r="E94" s="77" t="s">
        <v>85</v>
      </c>
      <c r="F94" s="6"/>
      <c r="G94" s="7"/>
      <c r="H94" s="8"/>
      <c r="I94" s="224"/>
      <c r="J94" s="8"/>
      <c r="K94" s="6" t="s">
        <v>331</v>
      </c>
      <c r="L94" s="70">
        <v>100</v>
      </c>
      <c r="M94" s="64"/>
      <c r="N94" s="38"/>
      <c r="P94" s="70"/>
    </row>
    <row r="95" spans="1:16" customFormat="1" x14ac:dyDescent="0.3">
      <c r="A95" s="35"/>
      <c r="B95" s="36"/>
      <c r="C95" s="36"/>
      <c r="D95" s="4"/>
      <c r="E95" s="75" t="s">
        <v>144</v>
      </c>
      <c r="F95" s="6"/>
      <c r="G95" s="7"/>
      <c r="H95" s="8"/>
      <c r="I95" s="224"/>
      <c r="J95" s="8"/>
      <c r="K95" s="71" t="s">
        <v>331</v>
      </c>
      <c r="L95" s="70">
        <v>200</v>
      </c>
      <c r="M95" s="64"/>
      <c r="N95" s="38"/>
      <c r="P95" s="70"/>
    </row>
    <row r="96" spans="1:16" customFormat="1" ht="28.8" x14ac:dyDescent="0.3">
      <c r="A96" s="35"/>
      <c r="B96" s="36"/>
      <c r="C96" s="36"/>
      <c r="D96" s="4" t="s">
        <v>185</v>
      </c>
      <c r="E96" s="3" t="s">
        <v>87</v>
      </c>
      <c r="F96" s="6" t="s">
        <v>150</v>
      </c>
      <c r="G96" s="7"/>
      <c r="H96" s="8"/>
      <c r="I96" s="224" t="s">
        <v>93</v>
      </c>
      <c r="J96" s="8"/>
      <c r="K96" s="71" t="s">
        <v>330</v>
      </c>
      <c r="L96" s="72">
        <f>L101/L97</f>
        <v>1</v>
      </c>
      <c r="M96" s="73">
        <f>IF(OR(L96&gt;0,L96=0),L96,"Blm Diisi")</f>
        <v>1</v>
      </c>
      <c r="N96" s="38"/>
      <c r="P96" s="74"/>
    </row>
    <row r="97" spans="1:16" customFormat="1" ht="18" customHeight="1" x14ac:dyDescent="0.3">
      <c r="A97" s="35"/>
      <c r="B97" s="36"/>
      <c r="C97" s="36"/>
      <c r="D97" s="4"/>
      <c r="E97" s="3" t="s">
        <v>88</v>
      </c>
      <c r="F97" s="6"/>
      <c r="G97" s="7"/>
      <c r="H97" s="8"/>
      <c r="I97" s="224"/>
      <c r="J97" s="8"/>
      <c r="K97" s="71" t="s">
        <v>331</v>
      </c>
      <c r="L97" s="64">
        <f>SUM(L98:L100)</f>
        <v>160</v>
      </c>
      <c r="M97" s="64"/>
      <c r="N97" s="38"/>
      <c r="P97" s="76"/>
    </row>
    <row r="98" spans="1:16" customFormat="1" x14ac:dyDescent="0.3">
      <c r="A98" s="35"/>
      <c r="B98" s="36"/>
      <c r="C98" s="36"/>
      <c r="D98" s="4"/>
      <c r="E98" s="3" t="s">
        <v>89</v>
      </c>
      <c r="F98" s="6"/>
      <c r="G98" s="7"/>
      <c r="H98" s="8"/>
      <c r="I98" s="224"/>
      <c r="J98" s="8"/>
      <c r="K98" s="6" t="s">
        <v>331</v>
      </c>
      <c r="L98" s="70">
        <v>20</v>
      </c>
      <c r="M98" s="64"/>
      <c r="N98" s="38"/>
      <c r="P98" s="70"/>
    </row>
    <row r="99" spans="1:16" customFormat="1" x14ac:dyDescent="0.3">
      <c r="A99" s="35"/>
      <c r="B99" s="36"/>
      <c r="C99" s="36"/>
      <c r="D99" s="4"/>
      <c r="E99" s="3" t="s">
        <v>90</v>
      </c>
      <c r="F99" s="6"/>
      <c r="G99" s="7"/>
      <c r="H99" s="8"/>
      <c r="I99" s="224"/>
      <c r="J99" s="8"/>
      <c r="K99" s="6" t="s">
        <v>331</v>
      </c>
      <c r="L99" s="70">
        <v>40</v>
      </c>
      <c r="M99" s="64"/>
      <c r="N99" s="38"/>
      <c r="P99" s="70"/>
    </row>
    <row r="100" spans="1:16" customFormat="1" x14ac:dyDescent="0.3">
      <c r="A100" s="35"/>
      <c r="B100" s="36"/>
      <c r="C100" s="36"/>
      <c r="D100" s="4"/>
      <c r="E100" s="3" t="s">
        <v>91</v>
      </c>
      <c r="F100" s="6"/>
      <c r="G100" s="7"/>
      <c r="H100" s="8"/>
      <c r="I100" s="224"/>
      <c r="J100" s="8"/>
      <c r="K100" s="6" t="s">
        <v>331</v>
      </c>
      <c r="L100" s="70">
        <v>100</v>
      </c>
      <c r="M100" s="64"/>
      <c r="N100" s="38"/>
      <c r="P100" s="70"/>
    </row>
    <row r="101" spans="1:16" customFormat="1" x14ac:dyDescent="0.3">
      <c r="A101" s="35"/>
      <c r="B101" s="36"/>
      <c r="C101" s="36"/>
      <c r="D101" s="4"/>
      <c r="E101" s="3" t="s">
        <v>92</v>
      </c>
      <c r="F101" s="6"/>
      <c r="G101" s="7"/>
      <c r="H101" s="8"/>
      <c r="I101" s="224"/>
      <c r="J101" s="8"/>
      <c r="K101" s="71" t="s">
        <v>331</v>
      </c>
      <c r="L101" s="70">
        <v>160</v>
      </c>
      <c r="M101" s="64"/>
      <c r="N101" s="38"/>
      <c r="P101" s="70"/>
    </row>
    <row r="102" spans="1:16" customFormat="1" x14ac:dyDescent="0.3">
      <c r="A102" s="29"/>
      <c r="B102" s="30"/>
      <c r="C102" s="30">
        <v>2</v>
      </c>
      <c r="D102" s="203" t="s">
        <v>332</v>
      </c>
      <c r="E102" s="203"/>
      <c r="F102" s="31"/>
      <c r="G102" s="31"/>
      <c r="H102" s="32">
        <v>0.75</v>
      </c>
      <c r="I102" s="32"/>
      <c r="J102" s="32">
        <v>0.75</v>
      </c>
      <c r="K102" s="33"/>
      <c r="L102" s="133"/>
      <c r="M102" s="33">
        <f>IF(COUNT(M103:M108)=COUNTA(M103:M108),AVERAGE(M103:M108)*J102,"ISI DULU")</f>
        <v>0.75</v>
      </c>
      <c r="N102" s="34">
        <f>M102/J102</f>
        <v>1</v>
      </c>
      <c r="P102" s="41"/>
    </row>
    <row r="103" spans="1:16" customFormat="1" ht="43.2" x14ac:dyDescent="0.3">
      <c r="A103" s="35"/>
      <c r="B103" s="36"/>
      <c r="C103" s="36"/>
      <c r="D103" s="4" t="s">
        <v>9</v>
      </c>
      <c r="E103" s="3" t="s">
        <v>94</v>
      </c>
      <c r="F103" s="6" t="s">
        <v>150</v>
      </c>
      <c r="G103" s="7"/>
      <c r="H103" s="8"/>
      <c r="I103" s="3" t="s">
        <v>95</v>
      </c>
      <c r="J103" s="38"/>
      <c r="K103" s="6" t="s">
        <v>161</v>
      </c>
      <c r="L103" s="70" t="s">
        <v>436</v>
      </c>
      <c r="M103" s="6">
        <f t="shared" ref="M103:M108" si="2">IF(K103="Ya/Tidak",IF(L103="Ya",1,IF(L103="Tidak",0,"Blm Diisi")),IF(K103="A/B/C",IF(L103="A",1,IF(L103="B",0.5,IF(L103="C",0,"Blm Diisi"))),IF(K103="A/B/C/D",IF(L103="A",1,IF(L103="B",0.67,IF(L103="C",0.33,IF(L103="D",0,"Blm Diisi")))),IF(K103="A/B/C/D/E",IF(L103="A",1,IF(L103="B",0.75,IF(L103="C",0.5,IF(L103="D",0.25,IF(L103="E",0,"Blm Diisi")))))))))</f>
        <v>1</v>
      </c>
      <c r="N103" s="38"/>
      <c r="P103" s="70"/>
    </row>
    <row r="104" spans="1:16" customFormat="1" ht="57.6" x14ac:dyDescent="0.3">
      <c r="A104" s="35"/>
      <c r="B104" s="36"/>
      <c r="C104" s="36"/>
      <c r="D104" s="4" t="s">
        <v>10</v>
      </c>
      <c r="E104" s="3" t="s">
        <v>335</v>
      </c>
      <c r="F104" s="6" t="s">
        <v>150</v>
      </c>
      <c r="G104" s="7"/>
      <c r="H104" s="8"/>
      <c r="I104" s="3" t="s">
        <v>336</v>
      </c>
      <c r="J104" s="38"/>
      <c r="K104" s="6" t="s">
        <v>162</v>
      </c>
      <c r="L104" s="135" t="s">
        <v>436</v>
      </c>
      <c r="M104" s="6">
        <f t="shared" si="2"/>
        <v>1</v>
      </c>
      <c r="N104" s="38"/>
      <c r="P104" s="70"/>
    </row>
    <row r="105" spans="1:16" customFormat="1" ht="115.2" x14ac:dyDescent="0.3">
      <c r="A105" s="35"/>
      <c r="B105" s="36"/>
      <c r="C105" s="36"/>
      <c r="D105" s="4" t="s">
        <v>12</v>
      </c>
      <c r="E105" s="3" t="s">
        <v>337</v>
      </c>
      <c r="F105" s="6" t="s">
        <v>150</v>
      </c>
      <c r="G105" s="7"/>
      <c r="H105" s="8"/>
      <c r="I105" s="3" t="s">
        <v>338</v>
      </c>
      <c r="J105" s="38"/>
      <c r="K105" s="6" t="s">
        <v>162</v>
      </c>
      <c r="L105" s="135" t="s">
        <v>436</v>
      </c>
      <c r="M105" s="6">
        <f t="shared" si="2"/>
        <v>1</v>
      </c>
      <c r="N105" s="38"/>
      <c r="P105" s="70"/>
    </row>
    <row r="106" spans="1:16" customFormat="1" ht="72" x14ac:dyDescent="0.3">
      <c r="A106" s="35"/>
      <c r="B106" s="36"/>
      <c r="C106" s="36"/>
      <c r="D106" s="4" t="s">
        <v>13</v>
      </c>
      <c r="E106" s="3" t="s">
        <v>339</v>
      </c>
      <c r="F106" s="6" t="s">
        <v>150</v>
      </c>
      <c r="G106" s="7"/>
      <c r="H106" s="8"/>
      <c r="I106" s="3" t="s">
        <v>340</v>
      </c>
      <c r="J106" s="38"/>
      <c r="K106" s="6" t="s">
        <v>162</v>
      </c>
      <c r="L106" s="135" t="s">
        <v>436</v>
      </c>
      <c r="M106" s="6">
        <f t="shared" si="2"/>
        <v>1</v>
      </c>
      <c r="N106" s="38"/>
      <c r="P106" s="70"/>
    </row>
    <row r="107" spans="1:16" customFormat="1" ht="43.2" x14ac:dyDescent="0.3">
      <c r="A107" s="35"/>
      <c r="B107" s="36"/>
      <c r="C107" s="36"/>
      <c r="D107" s="4" t="s">
        <v>16</v>
      </c>
      <c r="E107" s="3" t="s">
        <v>341</v>
      </c>
      <c r="F107" s="6" t="s">
        <v>150</v>
      </c>
      <c r="G107" s="7"/>
      <c r="H107" s="8"/>
      <c r="I107" s="3" t="s">
        <v>342</v>
      </c>
      <c r="J107" s="38"/>
      <c r="K107" s="6" t="s">
        <v>161</v>
      </c>
      <c r="L107" s="70" t="s">
        <v>436</v>
      </c>
      <c r="M107" s="6">
        <f t="shared" si="2"/>
        <v>1</v>
      </c>
      <c r="N107" s="38"/>
      <c r="P107" s="70"/>
    </row>
    <row r="108" spans="1:16" customFormat="1" ht="86.4" x14ac:dyDescent="0.3">
      <c r="A108" s="35"/>
      <c r="B108" s="36"/>
      <c r="C108" s="36"/>
      <c r="D108" s="4" t="s">
        <v>442</v>
      </c>
      <c r="E108" s="3" t="s">
        <v>96</v>
      </c>
      <c r="F108" s="6"/>
      <c r="G108" s="7"/>
      <c r="H108" s="8"/>
      <c r="I108" s="3" t="s">
        <v>97</v>
      </c>
      <c r="J108" s="8"/>
      <c r="K108" s="6" t="s">
        <v>162</v>
      </c>
      <c r="L108" s="135" t="s">
        <v>436</v>
      </c>
      <c r="M108" s="6">
        <f t="shared" si="2"/>
        <v>1</v>
      </c>
      <c r="N108" s="38"/>
      <c r="P108" s="70"/>
    </row>
    <row r="109" spans="1:16" customFormat="1" x14ac:dyDescent="0.3">
      <c r="A109" s="29"/>
      <c r="B109" s="30"/>
      <c r="C109" s="30">
        <v>3</v>
      </c>
      <c r="D109" s="203" t="s">
        <v>98</v>
      </c>
      <c r="E109" s="203"/>
      <c r="F109" s="31"/>
      <c r="G109" s="31"/>
      <c r="H109" s="32">
        <v>1</v>
      </c>
      <c r="I109" s="32"/>
      <c r="J109" s="32">
        <v>1</v>
      </c>
      <c r="K109" s="33"/>
      <c r="L109" s="133"/>
      <c r="M109" s="33">
        <f>IF(COUNT(M110:M117)=COUNTA(M110:M117),AVERAGE(M110:M117)*J109,"ISI DULU")</f>
        <v>1</v>
      </c>
      <c r="N109" s="34">
        <f>M109/J109</f>
        <v>1</v>
      </c>
      <c r="P109" s="41"/>
    </row>
    <row r="110" spans="1:16" customFormat="1" ht="57.6" x14ac:dyDescent="0.3">
      <c r="A110" s="35"/>
      <c r="B110" s="36"/>
      <c r="C110" s="36"/>
      <c r="D110" s="4" t="s">
        <v>9</v>
      </c>
      <c r="E110" s="3" t="s">
        <v>463</v>
      </c>
      <c r="F110" s="6" t="s">
        <v>150</v>
      </c>
      <c r="G110" s="7"/>
      <c r="H110" s="8"/>
      <c r="I110" s="3" t="s">
        <v>348</v>
      </c>
      <c r="J110" s="8"/>
      <c r="K110" s="6" t="s">
        <v>162</v>
      </c>
      <c r="L110" s="70" t="s">
        <v>436</v>
      </c>
      <c r="M110" s="6">
        <f>IF(K110="Ya/Tidak",IF(L110="Ya",1,IF(L110="Tidak",0,"Blm Diisi")),IF(K110="A/B/C",IF(L110="A",1,IF(L110="B",0.5,IF(L110="C",0,"Blm Diisi"))),IF(K110="A/B/C/D",IF(L110="A",1,IF(L110="B",0.67,IF(L110="C",0.33,IF(L110="D",0,"Blm Diisi")))),IF(K110="A/B/C/D/E",IF(L110="A",1,IF(L110="B",0.75,IF(L110="C",0.5,IF(L110="D",0.25,IF(L110="E",0,"Blm Diisi")))))))))</f>
        <v>1</v>
      </c>
      <c r="N110" s="38"/>
      <c r="P110" s="70"/>
    </row>
    <row r="111" spans="1:16" customFormat="1" ht="57.6" x14ac:dyDescent="0.3">
      <c r="A111" s="35"/>
      <c r="B111" s="36"/>
      <c r="C111" s="36"/>
      <c r="D111" s="4" t="s">
        <v>10</v>
      </c>
      <c r="E111" s="3" t="s">
        <v>349</v>
      </c>
      <c r="F111" s="6" t="s">
        <v>150</v>
      </c>
      <c r="G111" s="7"/>
      <c r="H111" s="8"/>
      <c r="I111" s="3" t="s">
        <v>350</v>
      </c>
      <c r="J111" s="8"/>
      <c r="K111" s="6" t="s">
        <v>162</v>
      </c>
      <c r="L111" s="70" t="s">
        <v>436</v>
      </c>
      <c r="M111" s="6">
        <f>IF(K111="Ya/Tidak",IF(L111="Ya",1,IF(L111="Tidak",0,"Blm Diisi")),IF(K111="A/B/C",IF(L111="A",1,IF(L111="B",0.5,IF(L111="C",0,"Blm Diisi"))),IF(K111="A/B/C/D",IF(L111="A",1,IF(L111="B",0.67,IF(L111="C",0.33,IF(L111="D",0,"Blm Diisi")))),IF(K111="A/B/C/D/E",IF(L111="A",1,IF(L111="B",0.75,IF(L111="C",0.5,IF(L111="D",0.25,IF(L111="E",0,"Blm Diisi")))))))))</f>
        <v>1</v>
      </c>
      <c r="N111" s="38"/>
      <c r="P111" s="70"/>
    </row>
    <row r="112" spans="1:16" customFormat="1" x14ac:dyDescent="0.3">
      <c r="A112" s="35"/>
      <c r="B112" s="36"/>
      <c r="C112" s="36"/>
      <c r="D112" s="4" t="s">
        <v>12</v>
      </c>
      <c r="E112" s="3" t="s">
        <v>351</v>
      </c>
      <c r="F112" s="6"/>
      <c r="G112" s="7"/>
      <c r="H112" s="8"/>
      <c r="I112" s="224" t="s">
        <v>99</v>
      </c>
      <c r="J112" s="8"/>
      <c r="K112" s="71" t="s">
        <v>330</v>
      </c>
      <c r="L112" s="72">
        <f>L115/L113</f>
        <v>1</v>
      </c>
      <c r="M112" s="78">
        <f>L112</f>
        <v>1</v>
      </c>
      <c r="N112" s="38"/>
      <c r="P112" s="79"/>
    </row>
    <row r="113" spans="1:16" customFormat="1" ht="28.8" x14ac:dyDescent="0.3">
      <c r="A113" s="35"/>
      <c r="B113" s="36"/>
      <c r="C113" s="36"/>
      <c r="D113" s="4"/>
      <c r="E113" s="3" t="s">
        <v>100</v>
      </c>
      <c r="F113" s="6"/>
      <c r="G113" s="7"/>
      <c r="H113" s="8"/>
      <c r="I113" s="224"/>
      <c r="J113" s="8"/>
      <c r="K113" s="6" t="s">
        <v>331</v>
      </c>
      <c r="L113" s="70">
        <v>1</v>
      </c>
      <c r="M113" s="64"/>
      <c r="N113" s="38"/>
      <c r="P113" s="70"/>
    </row>
    <row r="114" spans="1:16" customFormat="1" ht="28.8" x14ac:dyDescent="0.3">
      <c r="A114" s="35"/>
      <c r="B114" s="36"/>
      <c r="C114" s="36"/>
      <c r="D114" s="4"/>
      <c r="E114" s="3" t="s">
        <v>101</v>
      </c>
      <c r="F114" s="6"/>
      <c r="G114" s="7"/>
      <c r="H114" s="8"/>
      <c r="I114" s="224"/>
      <c r="J114" s="8"/>
      <c r="K114" s="6" t="s">
        <v>331</v>
      </c>
      <c r="L114" s="70">
        <v>0</v>
      </c>
      <c r="M114" s="64"/>
      <c r="N114" s="38"/>
      <c r="P114" s="70"/>
    </row>
    <row r="115" spans="1:16" customFormat="1" ht="28.8" x14ac:dyDescent="0.3">
      <c r="A115" s="35"/>
      <c r="B115" s="36"/>
      <c r="C115" s="36"/>
      <c r="D115" s="4"/>
      <c r="E115" s="3" t="s">
        <v>102</v>
      </c>
      <c r="F115" s="6"/>
      <c r="G115" s="7"/>
      <c r="H115" s="8"/>
      <c r="I115" s="224"/>
      <c r="J115" s="8"/>
      <c r="K115" s="6" t="s">
        <v>331</v>
      </c>
      <c r="L115" s="70">
        <v>1</v>
      </c>
      <c r="M115" s="64"/>
      <c r="N115" s="38"/>
      <c r="P115" s="70"/>
    </row>
    <row r="116" spans="1:16" customFormat="1" ht="43.2" x14ac:dyDescent="0.3">
      <c r="A116" s="35"/>
      <c r="B116" s="36"/>
      <c r="C116" s="36"/>
      <c r="D116" s="4" t="s">
        <v>13</v>
      </c>
      <c r="E116" s="3" t="s">
        <v>352</v>
      </c>
      <c r="F116" s="6" t="s">
        <v>150</v>
      </c>
      <c r="G116" s="7"/>
      <c r="H116" s="8"/>
      <c r="I116" s="3" t="s">
        <v>103</v>
      </c>
      <c r="J116" s="8"/>
      <c r="K116" s="6" t="s">
        <v>161</v>
      </c>
      <c r="L116" s="70" t="s">
        <v>436</v>
      </c>
      <c r="M116" s="6">
        <f>IF(K116="Ya/Tidak",IF(L116="Ya",1,IF(L116="Tidak",0,"Blm Diisi")),IF(K116="A/B/C",IF(L116="A",1,IF(L116="B",0.5,IF(L116="C",0,"Blm Diisi"))),IF(K116="A/B/C/D",IF(L116="A",1,IF(L116="B",0.67,IF(L116="C",0.33,IF(L116="D",0,"Blm Diisi")))),IF(K116="A/B/C/D/E",IF(L116="A",1,IF(L116="B",0.75,IF(L116="C",0.5,IF(L116="D",0.25,IF(L116="E",0,"Blm Diisi")))))))))</f>
        <v>1</v>
      </c>
      <c r="N116" s="38"/>
      <c r="P116" s="70"/>
    </row>
    <row r="117" spans="1:16" customFormat="1" ht="28.8" x14ac:dyDescent="0.3">
      <c r="A117" s="35"/>
      <c r="B117" s="36"/>
      <c r="C117" s="36"/>
      <c r="D117" s="4" t="s">
        <v>16</v>
      </c>
      <c r="E117" s="3" t="s">
        <v>353</v>
      </c>
      <c r="F117" s="6" t="s">
        <v>150</v>
      </c>
      <c r="G117" s="7"/>
      <c r="H117" s="8"/>
      <c r="I117" s="3" t="s">
        <v>354</v>
      </c>
      <c r="J117" s="8"/>
      <c r="K117" s="6" t="s">
        <v>14</v>
      </c>
      <c r="L117" s="70" t="s">
        <v>150</v>
      </c>
      <c r="M117" s="6">
        <f>IF(K117="Ya/Tidak",IF(L117="Ya",1,IF(L117="Tidak",0,"Blm Diisi")),IF(K117="A/B/C",IF(L117="A",1,IF(L117="B",0.5,IF(L117="C",0,"Blm Diisi"))),IF(K117="A/B/C/D",IF(L117="A",1,IF(L117="B",0.67,IF(L117="C",0.33,IF(L117="D",0,"Blm Diisi")))),IF(K117="A/B/C/D/E",IF(L117="A",1,IF(L117="B",0.75,IF(L117="C",0.5,IF(L117="D",0.25,IF(L117="E",0,"Blm Diisi")))))))))</f>
        <v>1</v>
      </c>
      <c r="N117" s="38"/>
      <c r="P117" s="70"/>
    </row>
    <row r="118" spans="1:16" customFormat="1" x14ac:dyDescent="0.3">
      <c r="A118" s="29"/>
      <c r="B118" s="30"/>
      <c r="C118" s="30">
        <v>4</v>
      </c>
      <c r="D118" s="203" t="s">
        <v>355</v>
      </c>
      <c r="E118" s="203"/>
      <c r="F118" s="31"/>
      <c r="G118" s="31"/>
      <c r="H118" s="32">
        <v>0.75</v>
      </c>
      <c r="I118" s="32"/>
      <c r="J118" s="32">
        <v>0.75</v>
      </c>
      <c r="K118" s="33"/>
      <c r="L118" s="133"/>
      <c r="M118" s="33">
        <f>IF(COUNT(M119:M119)=COUNTA(M119:M119),AVERAGE(M119:M119)*J118,"ISI DULU")</f>
        <v>0.75</v>
      </c>
      <c r="N118" s="34">
        <f>M118/J118</f>
        <v>1</v>
      </c>
      <c r="P118" s="41"/>
    </row>
    <row r="119" spans="1:16" customFormat="1" ht="43.2" x14ac:dyDescent="0.3">
      <c r="A119" s="35"/>
      <c r="B119" s="36"/>
      <c r="C119" s="36"/>
      <c r="D119" s="4" t="s">
        <v>9</v>
      </c>
      <c r="E119" s="3" t="s">
        <v>358</v>
      </c>
      <c r="F119" s="6" t="s">
        <v>150</v>
      </c>
      <c r="G119" s="7"/>
      <c r="H119" s="8"/>
      <c r="I119" s="3" t="s">
        <v>145</v>
      </c>
      <c r="J119" s="8"/>
      <c r="K119" s="6" t="s">
        <v>161</v>
      </c>
      <c r="L119" s="135" t="s">
        <v>436</v>
      </c>
      <c r="M119" s="6">
        <f>IF(K119="Ya/Tidak",IF(L119="Ya",1,IF(L119="Tidak",0,"Blm Diisi")),IF(K119="A/B/C",IF(L119="A",1,IF(L119="B",0.5,IF(L119="C",0,"Blm Diisi"))),IF(K119="A/B/C/D",IF(L119="A",1,IF(L119="B",0.67,IF(L119="C",0.33,IF(L119="D",0,"Blm Diisi")))),IF(K119="A/B/C/D/E",IF(L119="A",1,IF(L119="B",0.75,IF(L119="C",0.5,IF(L119="D",0.25,IF(L119="E",0,"Blm Diisi")))))))))</f>
        <v>1</v>
      </c>
      <c r="N119" s="38"/>
      <c r="P119" s="70"/>
    </row>
    <row r="120" spans="1:16" customFormat="1" x14ac:dyDescent="0.3">
      <c r="A120" s="29"/>
      <c r="B120" s="30"/>
      <c r="C120" s="30">
        <v>5</v>
      </c>
      <c r="D120" s="203" t="s">
        <v>364</v>
      </c>
      <c r="E120" s="203"/>
      <c r="F120" s="31"/>
      <c r="G120" s="31"/>
      <c r="H120" s="32">
        <v>0.75</v>
      </c>
      <c r="I120" s="32"/>
      <c r="J120" s="32">
        <v>0.75</v>
      </c>
      <c r="K120" s="33"/>
      <c r="L120" s="133"/>
      <c r="M120" s="33">
        <f>IF(COUNT(M121:M124)=COUNTA(M121:M124),AVERAGE(M121:M124)*J120,"ISI DULU")</f>
        <v>0.75</v>
      </c>
      <c r="N120" s="34">
        <f>M120/J120</f>
        <v>1</v>
      </c>
      <c r="P120" s="41"/>
    </row>
    <row r="121" spans="1:16" customFormat="1" ht="57.6" x14ac:dyDescent="0.3">
      <c r="A121" s="35"/>
      <c r="B121" s="36"/>
      <c r="C121" s="36"/>
      <c r="D121" s="4" t="s">
        <v>9</v>
      </c>
      <c r="E121" s="3" t="s">
        <v>367</v>
      </c>
      <c r="F121" s="6" t="s">
        <v>150</v>
      </c>
      <c r="G121" s="7"/>
      <c r="H121" s="8"/>
      <c r="I121" s="3" t="s">
        <v>368</v>
      </c>
      <c r="J121" s="8"/>
      <c r="K121" s="6" t="s">
        <v>162</v>
      </c>
      <c r="L121" s="70" t="s">
        <v>436</v>
      </c>
      <c r="M121" s="6">
        <f>IF(K121="Ya/Tidak",IF(L121="Ya",1,IF(L121="Tidak",0,"Blm Diisi")),IF(K121="A/B/C",IF(L121="A",1,IF(L121="B",0.5,IF(L121="C",0,"Blm Diisi"))),IF(K121="A/B/C/D",IF(L121="A",1,IF(L121="B",0.67,IF(L121="C",0.33,IF(L121="D",0,"Blm Diisi")))),IF(K121="A/B/C/D/E",IF(L121="A",1,IF(L121="B",0.75,IF(L121="C",0.5,IF(L121="D",0.25,IF(L121="E",0,"Blm Diisi")))))))))</f>
        <v>1</v>
      </c>
      <c r="N121" s="38"/>
      <c r="P121" s="70"/>
    </row>
    <row r="122" spans="1:16" customFormat="1" ht="28.8" x14ac:dyDescent="0.3">
      <c r="A122" s="35"/>
      <c r="B122" s="36"/>
      <c r="C122" s="36"/>
      <c r="D122" s="4" t="s">
        <v>10</v>
      </c>
      <c r="E122" s="3" t="s">
        <v>104</v>
      </c>
      <c r="F122" s="6" t="s">
        <v>150</v>
      </c>
      <c r="G122" s="7"/>
      <c r="H122" s="8"/>
      <c r="I122" s="3" t="s">
        <v>105</v>
      </c>
      <c r="J122" s="8"/>
      <c r="K122" s="6" t="s">
        <v>14</v>
      </c>
      <c r="L122" s="132" t="s">
        <v>150</v>
      </c>
      <c r="M122" s="6">
        <f>IF(K122="Ya/Tidak",IF(L122="Ya",1,IF(L122="Tidak",0,"Blm Diisi")),IF(K122="A/B/C",IF(L122="A",1,IF(L122="B",0.5,IF(L122="C",0,"Blm Diisi"))),IF(K122="A/B/C/D",IF(L122="A",1,IF(L122="B",0.67,IF(L122="C",0.33,IF(L122="D",0,"Blm Diisi")))),IF(K122="A/B/C/D/E",IF(L122="A",1,IF(L122="B",0.75,IF(L122="C",0.5,IF(L122="D",0.25,IF(L122="E",0,"Blm Diisi")))))))))</f>
        <v>1</v>
      </c>
      <c r="N122" s="38"/>
      <c r="P122" s="70"/>
    </row>
    <row r="123" spans="1:16" customFormat="1" ht="43.2" x14ac:dyDescent="0.3">
      <c r="A123" s="35"/>
      <c r="B123" s="36"/>
      <c r="C123" s="36"/>
      <c r="D123" s="4" t="s">
        <v>12</v>
      </c>
      <c r="E123" s="3" t="s">
        <v>369</v>
      </c>
      <c r="F123" s="6" t="s">
        <v>150</v>
      </c>
      <c r="G123" s="7"/>
      <c r="H123" s="8"/>
      <c r="I123" s="3" t="s">
        <v>370</v>
      </c>
      <c r="J123" s="8"/>
      <c r="K123" s="6" t="s">
        <v>161</v>
      </c>
      <c r="L123" s="70" t="s">
        <v>436</v>
      </c>
      <c r="M123" s="6">
        <f>IF(K123="Ya/Tidak",IF(L123="Ya",1,IF(L123="Tidak",0,"Blm Diisi")),IF(K123="A/B/C",IF(L123="A",1,IF(L123="B",0.5,IF(L123="C",0,"Blm Diisi"))),IF(K123="A/B/C/D",IF(L123="A",1,IF(L123="B",0.67,IF(L123="C",0.33,IF(L123="D",0,"Blm Diisi")))),IF(K123="A/B/C/D/E",IF(L123="A",1,IF(L123="B",0.75,IF(L123="C",0.5,IF(L123="D",0.25,IF(L123="E",0,"Blm Diisi")))))))))</f>
        <v>1</v>
      </c>
      <c r="N123" s="38"/>
      <c r="P123" s="70"/>
    </row>
    <row r="124" spans="1:16" customFormat="1" ht="57.6" x14ac:dyDescent="0.3">
      <c r="A124" s="35"/>
      <c r="B124" s="36"/>
      <c r="C124" s="36"/>
      <c r="D124" s="4" t="s">
        <v>13</v>
      </c>
      <c r="E124" s="3" t="s">
        <v>371</v>
      </c>
      <c r="F124" s="6" t="s">
        <v>150</v>
      </c>
      <c r="G124" s="7"/>
      <c r="H124" s="8"/>
      <c r="I124" s="3" t="s">
        <v>372</v>
      </c>
      <c r="J124" s="8"/>
      <c r="K124" s="6" t="s">
        <v>162</v>
      </c>
      <c r="L124" s="70" t="s">
        <v>436</v>
      </c>
      <c r="M124" s="6">
        <f>IF(K124="Ya/Tidak",IF(L124="Ya",1,IF(L124="Tidak",0,"Blm Diisi")),IF(K124="A/B/C",IF(L124="A",1,IF(L124="B",0.5,IF(L124="C",0,"Blm Diisi"))),IF(K124="A/B/C/D",IF(L124="A",1,IF(L124="B",0.67,IF(L124="C",0.33,IF(L124="D",0,"Blm Diisi")))),IF(K124="A/B/C/D/E",IF(L124="A",1,IF(L124="B",0.75,IF(L124="C",0.5,IF(L124="D",0.25,IF(L124="E",0,"Blm Diisi")))))))))</f>
        <v>1</v>
      </c>
      <c r="N124" s="38"/>
      <c r="P124" s="70"/>
    </row>
    <row r="125" spans="1:16" customFormat="1" x14ac:dyDescent="0.3">
      <c r="A125" s="29"/>
      <c r="B125" s="30"/>
      <c r="C125" s="30">
        <v>6</v>
      </c>
      <c r="D125" s="203" t="s">
        <v>373</v>
      </c>
      <c r="E125" s="203"/>
      <c r="F125" s="31"/>
      <c r="G125" s="31"/>
      <c r="H125" s="32">
        <v>1.25</v>
      </c>
      <c r="I125" s="32"/>
      <c r="J125" s="32">
        <v>1.25</v>
      </c>
      <c r="K125" s="33"/>
      <c r="L125" s="133"/>
      <c r="M125" s="33">
        <f>IF(COUNT(M126:M126)=COUNTA(M126:M126),AVERAGE(M126:M126)*J125,"ISI DULU")</f>
        <v>1.25</v>
      </c>
      <c r="N125" s="34">
        <f>M125/J125</f>
        <v>1</v>
      </c>
      <c r="P125" s="41"/>
    </row>
    <row r="126" spans="1:16" customFormat="1" ht="43.2" x14ac:dyDescent="0.3">
      <c r="A126" s="35"/>
      <c r="B126" s="36"/>
      <c r="C126" s="36"/>
      <c r="D126" s="4" t="s">
        <v>10</v>
      </c>
      <c r="E126" s="3" t="s">
        <v>106</v>
      </c>
      <c r="F126" s="6" t="s">
        <v>150</v>
      </c>
      <c r="G126" s="7"/>
      <c r="H126" s="8"/>
      <c r="I126" s="3" t="s">
        <v>107</v>
      </c>
      <c r="J126" s="38"/>
      <c r="K126" s="6" t="s">
        <v>161</v>
      </c>
      <c r="L126" s="70" t="s">
        <v>436</v>
      </c>
      <c r="M126" s="6">
        <f>IF(K126="Ya/Tidak",IF(L126="Ya",1,IF(L126="Tidak",0,"Blm Diisi")),IF(K126="A/B/C",IF(L126="A",1,IF(L126="B",0.5,IF(L126="C",0,"Blm Diisi"))),IF(K126="A/B/C/D",IF(L126="A",1,IF(L126="B",0.67,IF(L126="C",0.33,IF(L126="D",0,"Blm Diisi")))),IF(K126="A/B/C/D/E",IF(L126="A",1,IF(L126="B",0.75,IF(L126="C",0.5,IF(L126="D",0.25,IF(L126="E",0,"Blm Diisi")))))))))</f>
        <v>1</v>
      </c>
      <c r="N126" s="38"/>
      <c r="P126" s="70"/>
    </row>
    <row r="127" spans="1:16" customFormat="1" x14ac:dyDescent="0.3">
      <c r="A127" s="29"/>
      <c r="B127" s="30"/>
      <c r="C127" s="30">
        <v>7</v>
      </c>
      <c r="D127" s="203" t="s">
        <v>382</v>
      </c>
      <c r="E127" s="203"/>
      <c r="F127" s="31"/>
      <c r="G127" s="31"/>
      <c r="H127" s="32">
        <v>1.5</v>
      </c>
      <c r="I127" s="32"/>
      <c r="J127" s="32"/>
      <c r="K127" s="33"/>
      <c r="L127" s="133"/>
      <c r="M127" s="33"/>
      <c r="N127" s="34"/>
      <c r="P127" s="41"/>
    </row>
    <row r="128" spans="1:16" customFormat="1" x14ac:dyDescent="0.3">
      <c r="A128" s="44"/>
      <c r="B128" s="45" t="s">
        <v>108</v>
      </c>
      <c r="C128" s="46" t="s">
        <v>109</v>
      </c>
      <c r="D128" s="47"/>
      <c r="E128" s="48"/>
      <c r="F128" s="49"/>
      <c r="G128" s="49"/>
      <c r="H128" s="50">
        <v>4.5</v>
      </c>
      <c r="I128" s="50"/>
      <c r="J128" s="50"/>
      <c r="K128" s="51"/>
      <c r="L128" s="52"/>
      <c r="M128" s="51">
        <f>M129+M135+M141+M147+M151</f>
        <v>4.5</v>
      </c>
      <c r="N128" s="53">
        <f>M128/H128</f>
        <v>1</v>
      </c>
      <c r="P128" s="52"/>
    </row>
    <row r="129" spans="1:16" customFormat="1" x14ac:dyDescent="0.3">
      <c r="A129" s="29"/>
      <c r="B129" s="30"/>
      <c r="C129" s="30">
        <v>1</v>
      </c>
      <c r="D129" s="203" t="s">
        <v>110</v>
      </c>
      <c r="E129" s="203"/>
      <c r="F129" s="31"/>
      <c r="G129" s="31"/>
      <c r="H129" s="32">
        <v>0.5</v>
      </c>
      <c r="I129" s="32"/>
      <c r="J129" s="32">
        <v>0.5</v>
      </c>
      <c r="K129" s="33"/>
      <c r="L129" s="133"/>
      <c r="M129" s="33">
        <f>IF(COUNT(M130:M134)=COUNTA(M130:M134),AVERAGE(M130:M134)*J129,"ISI DULU")</f>
        <v>0.5</v>
      </c>
      <c r="N129" s="34">
        <f>M129/J129</f>
        <v>1</v>
      </c>
      <c r="P129" s="41"/>
    </row>
    <row r="130" spans="1:16" customFormat="1" ht="28.8" x14ac:dyDescent="0.3">
      <c r="A130" s="35"/>
      <c r="B130" s="36"/>
      <c r="C130" s="36"/>
      <c r="D130" s="4" t="s">
        <v>8</v>
      </c>
      <c r="E130" s="3" t="s">
        <v>111</v>
      </c>
      <c r="F130" s="6" t="s">
        <v>150</v>
      </c>
      <c r="G130" s="7"/>
      <c r="H130" s="8"/>
      <c r="I130" s="3" t="s">
        <v>116</v>
      </c>
      <c r="J130" s="8"/>
      <c r="K130" s="6" t="s">
        <v>14</v>
      </c>
      <c r="L130" s="132" t="s">
        <v>150</v>
      </c>
      <c r="M130" s="6">
        <f>IF(K130="Ya/Tidak",IF(L130="Ya",1,IF(L130="Tidak",0,"Blm Diisi")),IF(K130="A/B/C",IF(L130="A",1,IF(L130="B",0.5,IF(L130="C",0,"Blm Diisi"))),IF(K130="A/B/C/D",IF(L130="A",1,IF(L130="B",0.67,IF(L130="C",0.33,IF(L130="D",0,"Blm Diisi")))),IF(K130="A/B/C/D/E",IF(L130="A",1,IF(L130="B",0.75,IF(L130="C",0.5,IF(L130="D",0.25,IF(L130="E",0,"Blm Diisi")))))))))</f>
        <v>1</v>
      </c>
      <c r="N130" s="38"/>
      <c r="P130" s="37"/>
    </row>
    <row r="131" spans="1:16" customFormat="1" ht="72" x14ac:dyDescent="0.3">
      <c r="A131" s="35"/>
      <c r="B131" s="36"/>
      <c r="C131" s="36"/>
      <c r="D131" s="4" t="s">
        <v>9</v>
      </c>
      <c r="E131" s="3" t="s">
        <v>112</v>
      </c>
      <c r="F131" s="6" t="s">
        <v>150</v>
      </c>
      <c r="G131" s="7"/>
      <c r="H131" s="8"/>
      <c r="I131" s="3" t="s">
        <v>117</v>
      </c>
      <c r="J131" s="8"/>
      <c r="K131" s="6" t="s">
        <v>162</v>
      </c>
      <c r="L131" s="132" t="s">
        <v>436</v>
      </c>
      <c r="M131" s="6">
        <f>IF(K131="Ya/Tidak",IF(L131="Ya",1,IF(L131="Tidak",0,"Blm Diisi")),IF(K131="A/B/C",IF(L131="A",1,IF(L131="B",0.5,IF(L131="C",0,"Blm Diisi"))),IF(K131="A/B/C/D",IF(L131="A",1,IF(L131="B",0.67,IF(L131="C",0.33,IF(L131="D",0,"Blm Diisi")))),IF(K131="A/B/C/D/E",IF(L131="A",1,IF(L131="B",0.75,IF(L131="C",0.5,IF(L131="D",0.25,IF(L131="E",0,"Blm Diisi")))))))))</f>
        <v>1</v>
      </c>
      <c r="N131" s="38"/>
      <c r="P131" s="37"/>
    </row>
    <row r="132" spans="1:16" customFormat="1" ht="57.6" x14ac:dyDescent="0.3">
      <c r="A132" s="35"/>
      <c r="B132" s="36"/>
      <c r="C132" s="36"/>
      <c r="D132" s="4" t="s">
        <v>10</v>
      </c>
      <c r="E132" s="3" t="s">
        <v>113</v>
      </c>
      <c r="F132" s="6" t="s">
        <v>150</v>
      </c>
      <c r="G132" s="7"/>
      <c r="H132" s="8"/>
      <c r="I132" s="3" t="s">
        <v>118</v>
      </c>
      <c r="J132" s="8"/>
      <c r="K132" s="6" t="s">
        <v>162</v>
      </c>
      <c r="L132" s="132" t="s">
        <v>436</v>
      </c>
      <c r="M132" s="6">
        <f>IF(K132="Ya/Tidak",IF(L132="Ya",1,IF(L132="Tidak",0,"Blm Diisi")),IF(K132="A/B/C",IF(L132="A",1,IF(L132="B",0.5,IF(L132="C",0,"Blm Diisi"))),IF(K132="A/B/C/D",IF(L132="A",1,IF(L132="B",0.67,IF(L132="C",0.33,IF(L132="D",0,"Blm Diisi")))),IF(K132="A/B/C/D/E",IF(L132="A",1,IF(L132="B",0.75,IF(L132="C",0.5,IF(L132="D",0.25,IF(L132="E",0,"Blm Diisi")))))))))</f>
        <v>1</v>
      </c>
      <c r="N132" s="38"/>
      <c r="P132" s="37"/>
    </row>
    <row r="133" spans="1:16" customFormat="1" ht="72" x14ac:dyDescent="0.3">
      <c r="A133" s="35"/>
      <c r="B133" s="36"/>
      <c r="C133" s="36"/>
      <c r="D133" s="4" t="s">
        <v>12</v>
      </c>
      <c r="E133" s="3" t="s">
        <v>114</v>
      </c>
      <c r="F133" s="6" t="s">
        <v>150</v>
      </c>
      <c r="G133" s="7"/>
      <c r="H133" s="8"/>
      <c r="I133" s="3" t="s">
        <v>119</v>
      </c>
      <c r="J133" s="8"/>
      <c r="K133" s="6" t="s">
        <v>161</v>
      </c>
      <c r="L133" s="132" t="s">
        <v>436</v>
      </c>
      <c r="M133" s="6">
        <f>IF(K133="Ya/Tidak",IF(L133="Ya",1,IF(L133="Tidak",0,"Blm Diisi")),IF(K133="A/B/C",IF(L133="A",1,IF(L133="B",0.5,IF(L133="C",0,"Blm Diisi"))),IF(K133="A/B/C/D",IF(L133="A",1,IF(L133="B",0.67,IF(L133="C",0.33,IF(L133="D",0,"Blm Diisi")))),IF(K133="A/B/C/D/E",IF(L133="A",1,IF(L133="B",0.75,IF(L133="C",0.5,IF(L133="D",0.25,IF(L133="E",0,"Blm Diisi")))))))))</f>
        <v>1</v>
      </c>
      <c r="N133" s="38"/>
      <c r="P133" s="37"/>
    </row>
    <row r="134" spans="1:16" customFormat="1" ht="43.2" x14ac:dyDescent="0.3">
      <c r="A134" s="35"/>
      <c r="B134" s="36"/>
      <c r="C134" s="36"/>
      <c r="D134" s="4" t="s">
        <v>13</v>
      </c>
      <c r="E134" s="3" t="s">
        <v>115</v>
      </c>
      <c r="F134" s="6" t="s">
        <v>150</v>
      </c>
      <c r="G134" s="7"/>
      <c r="H134" s="8"/>
      <c r="I134" s="3" t="s">
        <v>120</v>
      </c>
      <c r="J134" s="8"/>
      <c r="K134" s="6" t="s">
        <v>161</v>
      </c>
      <c r="L134" s="132" t="s">
        <v>436</v>
      </c>
      <c r="M134" s="6">
        <f>IF(K134="Ya/Tidak",IF(L134="Ya",1,IF(L134="Tidak",0,"Blm Diisi")),IF(K134="A/B/C",IF(L134="A",1,IF(L134="B",0.5,IF(L134="C",0,"Blm Diisi"))),IF(K134="A/B/C/D",IF(L134="A",1,IF(L134="B",0.67,IF(L134="C",0.33,IF(L134="D",0,"Blm Diisi")))),IF(K134="A/B/C/D/E",IF(L134="A",1,IF(L134="B",0.75,IF(L134="C",0.5,IF(L134="D",0.25,IF(L134="E",0,"Blm Diisi")))))))))</f>
        <v>1</v>
      </c>
      <c r="N134" s="38"/>
      <c r="P134" s="37"/>
    </row>
    <row r="135" spans="1:16" customFormat="1" x14ac:dyDescent="0.3">
      <c r="A135" s="29"/>
      <c r="B135" s="30"/>
      <c r="C135" s="30">
        <v>2</v>
      </c>
      <c r="D135" s="203" t="s">
        <v>121</v>
      </c>
      <c r="E135" s="203"/>
      <c r="F135" s="31"/>
      <c r="G135" s="31"/>
      <c r="H135" s="32">
        <v>0.5</v>
      </c>
      <c r="I135" s="32"/>
      <c r="J135" s="32">
        <v>0.5</v>
      </c>
      <c r="K135" s="33"/>
      <c r="L135" s="133"/>
      <c r="M135" s="33">
        <f>IF(COUNT(M136:M140)=COUNTA(M136:M140),AVERAGE(M136:M140)*J135,"ISI DULU")</f>
        <v>0.5</v>
      </c>
      <c r="N135" s="34">
        <f>M135/J135</f>
        <v>1</v>
      </c>
      <c r="P135" s="41"/>
    </row>
    <row r="136" spans="1:16" customFormat="1" ht="100.8" x14ac:dyDescent="0.3">
      <c r="A136" s="35"/>
      <c r="B136" s="36"/>
      <c r="C136" s="36"/>
      <c r="D136" s="4" t="s">
        <v>8</v>
      </c>
      <c r="E136" s="3" t="s">
        <v>122</v>
      </c>
      <c r="F136" s="6" t="s">
        <v>150</v>
      </c>
      <c r="G136" s="7"/>
      <c r="H136" s="8"/>
      <c r="I136" s="3" t="s">
        <v>124</v>
      </c>
      <c r="J136" s="8"/>
      <c r="K136" s="6" t="s">
        <v>162</v>
      </c>
      <c r="L136" s="37" t="s">
        <v>436</v>
      </c>
      <c r="M136" s="6">
        <f>IF(K136="Ya/Tidak",IF(L136="Ya",1,IF(L136="Tidak",0,"Blm Diisi")),IF(K136="A/B/C",IF(L136="A",1,IF(L136="B",0.5,IF(L136="C",0,"Blm Diisi"))),IF(K136="A/B/C/D",IF(L136="A",1,IF(L136="B",0.67,IF(L136="C",0.33,IF(L136="D",0,"Blm Diisi")))),IF(K136="A/B/C/D/E",IF(L136="A",1,IF(L136="B",0.75,IF(L136="C",0.5,IF(L136="D",0.25,IF(L136="E",0,"Blm Diisi")))))))))</f>
        <v>1</v>
      </c>
      <c r="N136" s="38"/>
      <c r="P136" s="37"/>
    </row>
    <row r="137" spans="1:16" customFormat="1" ht="72" x14ac:dyDescent="0.3">
      <c r="A137" s="35"/>
      <c r="B137" s="36"/>
      <c r="C137" s="36"/>
      <c r="D137" s="4" t="s">
        <v>9</v>
      </c>
      <c r="E137" s="3" t="s">
        <v>123</v>
      </c>
      <c r="F137" s="6" t="s">
        <v>150</v>
      </c>
      <c r="G137" s="7"/>
      <c r="H137" s="8"/>
      <c r="I137" s="3" t="s">
        <v>125</v>
      </c>
      <c r="J137" s="8"/>
      <c r="K137" s="6" t="s">
        <v>161</v>
      </c>
      <c r="L137" s="132" t="s">
        <v>436</v>
      </c>
      <c r="M137" s="6">
        <f>IF(K137="Ya/Tidak",IF(L137="Ya",1,IF(L137="Tidak",0,"Blm Diisi")),IF(K137="A/B/C",IF(L137="A",1,IF(L137="B",0.5,IF(L137="C",0,"Blm Diisi"))),IF(K137="A/B/C/D",IF(L137="A",1,IF(L137="B",0.67,IF(L137="C",0.33,IF(L137="D",0,"Blm Diisi")))),IF(K137="A/B/C/D/E",IF(L137="A",1,IF(L137="B",0.75,IF(L137="C",0.5,IF(L137="D",0.25,IF(L137="E",0,"Blm Diisi")))))))))</f>
        <v>1</v>
      </c>
      <c r="N137" s="38"/>
      <c r="P137" s="37"/>
    </row>
    <row r="138" spans="1:16" customFormat="1" ht="86.4" x14ac:dyDescent="0.3">
      <c r="A138" s="35"/>
      <c r="B138" s="36"/>
      <c r="C138" s="36"/>
      <c r="D138" s="4" t="s">
        <v>10</v>
      </c>
      <c r="E138" s="3" t="s">
        <v>146</v>
      </c>
      <c r="F138" s="6" t="s">
        <v>150</v>
      </c>
      <c r="G138" s="7"/>
      <c r="H138" s="8"/>
      <c r="I138" s="3" t="s">
        <v>126</v>
      </c>
      <c r="J138" s="8"/>
      <c r="K138" s="6" t="s">
        <v>161</v>
      </c>
      <c r="L138" s="132" t="s">
        <v>436</v>
      </c>
      <c r="M138" s="6">
        <f>IF(K138="Ya/Tidak",IF(L138="Ya",1,IF(L138="Tidak",0,"Blm Diisi")),IF(K138="A/B/C",IF(L138="A",1,IF(L138="B",0.5,IF(L138="C",0,"Blm Diisi"))),IF(K138="A/B/C/D",IF(L138="A",1,IF(L138="B",0.67,IF(L138="C",0.33,IF(L138="D",0,"Blm Diisi")))),IF(K138="A/B/C/D/E",IF(L138="A",1,IF(L138="B",0.75,IF(L138="C",0.5,IF(L138="D",0.25,IF(L138="E",0,"Blm Diisi")))))))))</f>
        <v>1</v>
      </c>
      <c r="N138" s="38"/>
      <c r="P138" s="37"/>
    </row>
    <row r="139" spans="1:16" customFormat="1" ht="72" x14ac:dyDescent="0.3">
      <c r="A139" s="35"/>
      <c r="B139" s="36"/>
      <c r="C139" s="36"/>
      <c r="D139" s="4" t="s">
        <v>12</v>
      </c>
      <c r="E139" s="3" t="s">
        <v>394</v>
      </c>
      <c r="F139" s="6" t="s">
        <v>150</v>
      </c>
      <c r="G139" s="7"/>
      <c r="H139" s="8"/>
      <c r="I139" s="3" t="s">
        <v>395</v>
      </c>
      <c r="J139" s="8"/>
      <c r="K139" s="6" t="s">
        <v>162</v>
      </c>
      <c r="L139" s="37" t="s">
        <v>436</v>
      </c>
      <c r="M139" s="6">
        <f>IF(K139="Ya/Tidak",IF(L139="Ya",1,IF(L139="Tidak",0,"Blm Diisi")),IF(K139="A/B/C",IF(L139="A",1,IF(L139="B",0.5,IF(L139="C",0,"Blm Diisi"))),IF(K139="A/B/C/D",IF(L139="A",1,IF(L139="B",0.67,IF(L139="C",0.33,IF(L139="D",0,"Blm Diisi")))),IF(K139="A/B/C/D/E",IF(L139="A",1,IF(L139="B",0.75,IF(L139="C",0.5,IF(L139="D",0.25,IF(L139="E",0,"Blm Diisi")))))))))</f>
        <v>1</v>
      </c>
      <c r="N139" s="38"/>
      <c r="P139" s="37"/>
    </row>
    <row r="140" spans="1:16" customFormat="1" ht="28.8" x14ac:dyDescent="0.3">
      <c r="A140" s="35"/>
      <c r="B140" s="36"/>
      <c r="C140" s="36"/>
      <c r="D140" s="4" t="s">
        <v>13</v>
      </c>
      <c r="E140" s="3" t="s">
        <v>127</v>
      </c>
      <c r="F140" s="6" t="s">
        <v>150</v>
      </c>
      <c r="G140" s="7"/>
      <c r="H140" s="8"/>
      <c r="I140" s="3" t="s">
        <v>128</v>
      </c>
      <c r="J140" s="8"/>
      <c r="K140" s="6" t="s">
        <v>14</v>
      </c>
      <c r="L140" s="37" t="s">
        <v>150</v>
      </c>
      <c r="M140" s="6">
        <f>IF(K140="Ya/Tidak",IF(L140="Ya",1,IF(L140="Tidak",0,"Blm Diisi")),IF(K140="A/B/C",IF(L140="A",1,IF(L140="B",0.5,IF(L140="C",0,"Blm Diisi"))),IF(K140="A/B/C/D",IF(L140="A",1,IF(L140="B",0.67,IF(L140="C",0.33,IF(L140="D",0,"Blm Diisi")))),IF(K140="A/B/C/D/E",IF(L140="A",1,IF(L140="B",0.75,IF(L140="C",0.5,IF(L140="D",0.25,IF(L140="E",0,"Blm Diisi")))))))))</f>
        <v>1</v>
      </c>
      <c r="N140" s="38"/>
      <c r="P140" s="37"/>
    </row>
    <row r="141" spans="1:16" customFormat="1" x14ac:dyDescent="0.3">
      <c r="A141" s="29"/>
      <c r="B141" s="30"/>
      <c r="C141" s="30">
        <v>3</v>
      </c>
      <c r="D141" s="203" t="s">
        <v>129</v>
      </c>
      <c r="E141" s="203"/>
      <c r="F141" s="31"/>
      <c r="G141" s="31"/>
      <c r="H141" s="32">
        <v>1.5</v>
      </c>
      <c r="I141" s="32"/>
      <c r="J141" s="32">
        <v>1.5</v>
      </c>
      <c r="K141" s="33"/>
      <c r="L141" s="133"/>
      <c r="M141" s="33">
        <f>IF(COUNT(M142:M146)=COUNTA(M142:M146),AVERAGE(M142:M146)*J141,"ISI DULU")</f>
        <v>1.5</v>
      </c>
      <c r="N141" s="34">
        <f>M141/J141</f>
        <v>1</v>
      </c>
      <c r="P141" s="41"/>
    </row>
    <row r="142" spans="1:16" customFormat="1" x14ac:dyDescent="0.3">
      <c r="A142" s="35"/>
      <c r="B142" s="36"/>
      <c r="C142" s="36"/>
      <c r="D142" s="4" t="s">
        <v>8</v>
      </c>
      <c r="E142" s="3" t="s">
        <v>396</v>
      </c>
      <c r="F142" s="6" t="s">
        <v>150</v>
      </c>
      <c r="G142" s="7"/>
      <c r="H142" s="8"/>
      <c r="I142" s="3" t="s">
        <v>130</v>
      </c>
      <c r="J142" s="8"/>
      <c r="K142" s="6" t="s">
        <v>14</v>
      </c>
      <c r="L142" s="37" t="s">
        <v>150</v>
      </c>
      <c r="M142" s="6">
        <f>IF(K142="Ya/Tidak",IF(L142="Ya",1,IF(L142="Tidak",0,"Blm Diisi")),IF(K142="A/B/C",IF(L142="A",1,IF(L142="B",0.5,IF(L142="C",0,"Blm Diisi"))),IF(K142="A/B/C/D",IF(L142="A",1,IF(L142="B",0.67,IF(L142="C",0.33,IF(L142="D",0,"Blm Diisi")))),IF(K142="A/B/C/D/E",IF(L142="A",1,IF(L142="B",0.75,IF(L142="C",0.5,IF(L142="D",0.25,IF(L142="E",0,"Blm Diisi")))))))))</f>
        <v>1</v>
      </c>
      <c r="N142" s="38"/>
      <c r="P142" s="37"/>
    </row>
    <row r="143" spans="1:16" customFormat="1" ht="43.2" x14ac:dyDescent="0.3">
      <c r="A143" s="35"/>
      <c r="B143" s="36"/>
      <c r="C143" s="36"/>
      <c r="D143" s="4" t="s">
        <v>9</v>
      </c>
      <c r="E143" s="3" t="s">
        <v>397</v>
      </c>
      <c r="F143" s="6" t="s">
        <v>150</v>
      </c>
      <c r="G143" s="7"/>
      <c r="H143" s="8"/>
      <c r="I143" s="3" t="s">
        <v>398</v>
      </c>
      <c r="J143" s="8"/>
      <c r="K143" s="6" t="s">
        <v>161</v>
      </c>
      <c r="L143" s="37" t="s">
        <v>436</v>
      </c>
      <c r="M143" s="6">
        <f>IF(K143="Ya/Tidak",IF(L143="Ya",1,IF(L143="Tidak",0,"Blm Diisi")),IF(K143="A/B/C",IF(L143="A",1,IF(L143="B",0.5,IF(L143="C",0,"Blm Diisi"))),IF(K143="A/B/C/D",IF(L143="A",1,IF(L143="B",0.67,IF(L143="C",0.33,IF(L143="D",0,"Blm Diisi")))),IF(K143="A/B/C/D/E",IF(L143="A",1,IF(L143="B",0.75,IF(L143="C",0.5,IF(L143="D",0.25,IF(L143="E",0,"Blm Diisi")))))))))</f>
        <v>1</v>
      </c>
      <c r="N143" s="38"/>
      <c r="P143" s="37"/>
    </row>
    <row r="144" spans="1:16" customFormat="1" ht="28.8" x14ac:dyDescent="0.3">
      <c r="A144" s="35"/>
      <c r="B144" s="36"/>
      <c r="C144" s="36"/>
      <c r="D144" s="4" t="s">
        <v>10</v>
      </c>
      <c r="E144" s="3" t="s">
        <v>399</v>
      </c>
      <c r="F144" s="6" t="s">
        <v>150</v>
      </c>
      <c r="G144" s="7"/>
      <c r="H144" s="8"/>
      <c r="I144" s="3" t="s">
        <v>400</v>
      </c>
      <c r="J144" s="8"/>
      <c r="K144" s="6" t="s">
        <v>14</v>
      </c>
      <c r="L144" s="37" t="s">
        <v>150</v>
      </c>
      <c r="M144" s="6">
        <f>IF(K144="Ya/Tidak",IF(L144="Ya",1,IF(L144="Tidak",0,"Blm Diisi")),IF(K144="A/B/C",IF(L144="A",1,IF(L144="B",0.5,IF(L144="C",0,"Blm Diisi"))),IF(K144="A/B/C/D",IF(L144="A",1,IF(L144="B",0.67,IF(L144="C",0.33,IF(L144="D",0,"Blm Diisi")))),IF(K144="A/B/C/D/E",IF(L144="A",1,IF(L144="B",0.75,IF(L144="C",0.5,IF(L144="D",0.25,IF(L144="E",0,"Blm Diisi")))))))))</f>
        <v>1</v>
      </c>
      <c r="N144" s="38"/>
      <c r="P144" s="37"/>
    </row>
    <row r="145" spans="1:16" customFormat="1" ht="115.2" x14ac:dyDescent="0.3">
      <c r="A145" s="35"/>
      <c r="B145" s="36"/>
      <c r="C145" s="36"/>
      <c r="D145" s="4" t="s">
        <v>12</v>
      </c>
      <c r="E145" s="3" t="s">
        <v>131</v>
      </c>
      <c r="F145" s="6" t="s">
        <v>150</v>
      </c>
      <c r="G145" s="7"/>
      <c r="H145" s="8"/>
      <c r="I145" s="3" t="s">
        <v>132</v>
      </c>
      <c r="J145" s="8"/>
      <c r="K145" s="6" t="s">
        <v>162</v>
      </c>
      <c r="L145" s="37" t="s">
        <v>436</v>
      </c>
      <c r="M145" s="6">
        <f>IF(K145="Ya/Tidak",IF(L145="Ya",1,IF(L145="Tidak",0,"Blm Diisi")),IF(K145="A/B/C",IF(L145="A",1,IF(L145="B",0.5,IF(L145="C",0,"Blm Diisi"))),IF(K145="A/B/C/D",IF(L145="A",1,IF(L145="B",0.67,IF(L145="C",0.33,IF(L145="D",0,"Blm Diisi")))),IF(K145="A/B/C/D/E",IF(L145="A",1,IF(L145="B",0.75,IF(L145="C",0.5,IF(L145="D",0.25,IF(L145="E",0,"Blm Diisi")))))))))</f>
        <v>1</v>
      </c>
      <c r="N145" s="38"/>
      <c r="P145" s="37"/>
    </row>
    <row r="146" spans="1:16" customFormat="1" ht="43.2" x14ac:dyDescent="0.3">
      <c r="A146" s="35"/>
      <c r="B146" s="36"/>
      <c r="C146" s="36"/>
      <c r="D146" s="4" t="s">
        <v>13</v>
      </c>
      <c r="E146" s="3" t="s">
        <v>133</v>
      </c>
      <c r="F146" s="6" t="s">
        <v>150</v>
      </c>
      <c r="G146" s="7"/>
      <c r="H146" s="8"/>
      <c r="I146" s="3" t="s">
        <v>134</v>
      </c>
      <c r="J146" s="8"/>
      <c r="K146" s="6" t="s">
        <v>161</v>
      </c>
      <c r="L146" s="132" t="s">
        <v>436</v>
      </c>
      <c r="M146" s="6">
        <f>IF(K146="Ya/Tidak",IF(L146="Ya",1,IF(L146="Tidak",0,"Blm Diisi")),IF(K146="A/B/C",IF(L146="A",1,IF(L146="B",0.5,IF(L146="C",0,"Blm Diisi"))),IF(K146="A/B/C/D",IF(L146="A",1,IF(L146="B",0.67,IF(L146="C",0.33,IF(L146="D",0,"Blm Diisi")))),IF(K146="A/B/C/D/E",IF(L146="A",1,IF(L146="B",0.75,IF(L146="C",0.5,IF(L146="D",0.25,IF(L146="E",0,"Blm Diisi")))))))))</f>
        <v>1</v>
      </c>
      <c r="N146" s="38"/>
      <c r="P146" s="37"/>
    </row>
    <row r="147" spans="1:16" customFormat="1" x14ac:dyDescent="0.3">
      <c r="A147" s="29"/>
      <c r="B147" s="30"/>
      <c r="C147" s="30">
        <v>4</v>
      </c>
      <c r="D147" s="203" t="s">
        <v>135</v>
      </c>
      <c r="E147" s="203"/>
      <c r="F147" s="31"/>
      <c r="G147" s="31"/>
      <c r="H147" s="32">
        <v>1.5</v>
      </c>
      <c r="I147" s="32"/>
      <c r="J147" s="32">
        <v>1.5</v>
      </c>
      <c r="K147" s="33"/>
      <c r="L147" s="133"/>
      <c r="M147" s="33">
        <f>IF(COUNT(M148:M150)=COUNTA(M148:M150),AVERAGE(M148:M150)*J147,"ISI DULU")</f>
        <v>1.5</v>
      </c>
      <c r="N147" s="34">
        <f>M147/J147</f>
        <v>1</v>
      </c>
      <c r="P147" s="41"/>
    </row>
    <row r="148" spans="1:16" customFormat="1" ht="43.2" x14ac:dyDescent="0.3">
      <c r="A148" s="35"/>
      <c r="B148" s="36"/>
      <c r="C148" s="36"/>
      <c r="D148" s="4" t="s">
        <v>8</v>
      </c>
      <c r="E148" s="3" t="s">
        <v>401</v>
      </c>
      <c r="F148" s="6" t="s">
        <v>150</v>
      </c>
      <c r="G148" s="7"/>
      <c r="H148" s="8"/>
      <c r="I148" s="3" t="s">
        <v>136</v>
      </c>
      <c r="J148" s="8"/>
      <c r="K148" s="6" t="s">
        <v>161</v>
      </c>
      <c r="L148" s="132" t="s">
        <v>436</v>
      </c>
      <c r="M148" s="6">
        <f>IF(K148="Ya/Tidak",IF(L148="Ya",1,IF(L148="Tidak",0,"Blm Diisi")),IF(K148="A/B/C",IF(L148="A",1,IF(L148="B",0.5,IF(L148="C",0,"Blm Diisi"))),IF(K148="A/B/C/D",IF(L148="A",1,IF(L148="B",0.67,IF(L148="C",0.33,IF(L148="D",0,"Blm Diisi")))),IF(K148="A/B/C/D/E",IF(L148="A",1,IF(L148="B",0.75,IF(L148="C",0.5,IF(L148="D",0.25,IF(L148="E",0,"Blm Diisi")))))))))</f>
        <v>1</v>
      </c>
      <c r="N148" s="38"/>
      <c r="P148" s="37"/>
    </row>
    <row r="149" spans="1:16" customFormat="1" ht="28.8" x14ac:dyDescent="0.3">
      <c r="A149" s="35"/>
      <c r="B149" s="36"/>
      <c r="C149" s="36"/>
      <c r="D149" s="4" t="s">
        <v>9</v>
      </c>
      <c r="E149" s="3" t="s">
        <v>137</v>
      </c>
      <c r="F149" s="6" t="s">
        <v>150</v>
      </c>
      <c r="G149" s="7"/>
      <c r="H149" s="8"/>
      <c r="I149" s="3" t="s">
        <v>138</v>
      </c>
      <c r="J149" s="8"/>
      <c r="K149" s="6" t="s">
        <v>14</v>
      </c>
      <c r="L149" s="132" t="s">
        <v>150</v>
      </c>
      <c r="M149" s="6">
        <f>IF(K149="Ya/Tidak",IF(L149="Ya",1,IF(L149="Tidak",0,"Blm Diisi")),IF(K149="A/B/C",IF(L149="A",1,IF(L149="B",0.5,IF(L149="C",0,"Blm Diisi"))),IF(K149="A/B/C/D",IF(L149="A",1,IF(L149="B",0.67,IF(L149="C",0.33,IF(L149="D",0,"Blm Diisi")))),IF(K149="A/B/C/D/E",IF(L149="A",1,IF(L149="B",0.75,IF(L149="C",0.5,IF(L149="D",0.25,IF(L149="E",0,"Blm Diisi")))))))))</f>
        <v>1</v>
      </c>
      <c r="N149" s="38"/>
      <c r="P149" s="37"/>
    </row>
    <row r="150" spans="1:16" customFormat="1" ht="57.6" x14ac:dyDescent="0.3">
      <c r="A150" s="35"/>
      <c r="B150" s="36"/>
      <c r="C150" s="36"/>
      <c r="D150" s="4" t="s">
        <v>10</v>
      </c>
      <c r="E150" s="3" t="s">
        <v>402</v>
      </c>
      <c r="F150" s="6" t="s">
        <v>150</v>
      </c>
      <c r="G150" s="7"/>
      <c r="H150" s="8"/>
      <c r="I150" s="3" t="s">
        <v>139</v>
      </c>
      <c r="J150" s="8"/>
      <c r="K150" s="6" t="s">
        <v>162</v>
      </c>
      <c r="L150" s="132" t="s">
        <v>436</v>
      </c>
      <c r="M150" s="6">
        <f>IF(K150="Ya/Tidak",IF(L150="Ya",1,IF(L150="Tidak",0,"Blm Diisi")),IF(K150="A/B/C",IF(L150="A",1,IF(L150="B",0.5,IF(L150="C",0,"Blm Diisi"))),IF(K150="A/B/C/D",IF(L150="A",1,IF(L150="B",0.67,IF(L150="C",0.33,IF(L150="D",0,"Blm Diisi")))),IF(K150="A/B/C/D/E",IF(L150="A",1,IF(L150="B",0.75,IF(L150="C",0.5,IF(L150="D",0.25,IF(L150="E",0,"Blm Diisi")))))))))</f>
        <v>1</v>
      </c>
      <c r="N150" s="38"/>
      <c r="P150" s="37"/>
    </row>
    <row r="151" spans="1:16" customFormat="1" x14ac:dyDescent="0.3">
      <c r="A151" s="29"/>
      <c r="B151" s="30"/>
      <c r="C151" s="30">
        <v>5</v>
      </c>
      <c r="D151" s="203" t="s">
        <v>140</v>
      </c>
      <c r="E151" s="203"/>
      <c r="F151" s="31"/>
      <c r="G151" s="31"/>
      <c r="H151" s="32">
        <v>0.5</v>
      </c>
      <c r="I151" s="32"/>
      <c r="J151" s="32">
        <v>0.5</v>
      </c>
      <c r="K151" s="33"/>
      <c r="L151" s="133"/>
      <c r="M151" s="33">
        <f>IF(COUNT(M152:M154)=COUNTA(M152:M154),AVERAGE(M152:M154)*J151,"ISI DULU")</f>
        <v>0.5</v>
      </c>
      <c r="N151" s="34">
        <f>M151/J151</f>
        <v>1</v>
      </c>
      <c r="P151" s="41"/>
    </row>
    <row r="152" spans="1:16" customFormat="1" ht="28.8" x14ac:dyDescent="0.3">
      <c r="A152" s="35"/>
      <c r="B152" s="36"/>
      <c r="C152" s="36"/>
      <c r="D152" s="4" t="s">
        <v>8</v>
      </c>
      <c r="E152" s="3" t="s">
        <v>403</v>
      </c>
      <c r="F152" s="6" t="s">
        <v>150</v>
      </c>
      <c r="G152" s="7"/>
      <c r="H152" s="8"/>
      <c r="I152" s="3" t="s">
        <v>404</v>
      </c>
      <c r="J152" s="8"/>
      <c r="K152" s="6" t="s">
        <v>14</v>
      </c>
      <c r="L152" s="37" t="s">
        <v>150</v>
      </c>
      <c r="M152" s="6">
        <f>IF(K152="Ya/Tidak",IF(L152="Ya",1,IF(L152="Tidak",0,"Blm Diisi")),IF(K152="A/B/C",IF(L152="A",1,IF(L152="B",0.5,IF(L152="C",0,"Blm Diisi"))),IF(K152="A/B/C/D",IF(L152="A",1,IF(L152="B",0.67,IF(L152="C",0.33,IF(L152="D",0,"Blm Diisi")))),IF(K152="A/B/C/D/E",IF(L152="A",1,IF(L152="B",0.75,IF(L152="C",0.5,IF(L152="D",0.25,IF(L152="E",0,"Blm Diisi")))))))))</f>
        <v>1</v>
      </c>
      <c r="N152" s="38"/>
      <c r="P152" s="37"/>
    </row>
    <row r="153" spans="1:16" customFormat="1" ht="57.6" x14ac:dyDescent="0.3">
      <c r="A153" s="35"/>
      <c r="B153" s="36"/>
      <c r="C153" s="36"/>
      <c r="D153" s="4" t="s">
        <v>9</v>
      </c>
      <c r="E153" s="3" t="s">
        <v>405</v>
      </c>
      <c r="F153" s="6" t="s">
        <v>150</v>
      </c>
      <c r="G153" s="7"/>
      <c r="H153" s="8"/>
      <c r="I153" s="3" t="s">
        <v>406</v>
      </c>
      <c r="J153" s="8"/>
      <c r="K153" s="6" t="s">
        <v>162</v>
      </c>
      <c r="L153" s="132" t="s">
        <v>436</v>
      </c>
      <c r="M153" s="6">
        <f>IF(K153="Ya/Tidak",IF(L153="Ya",1,IF(L153="Tidak",0,"Blm Diisi")),IF(K153="A/B/C",IF(L153="A",1,IF(L153="B",0.5,IF(L153="C",0,"Blm Diisi"))),IF(K153="A/B/C/D",IF(L153="A",1,IF(L153="B",0.67,IF(L153="C",0.33,IF(L153="D",0,"Blm Diisi")))),IF(K153="A/B/C/D/E",IF(L153="A",1,IF(L153="B",0.75,IF(L153="C",0.5,IF(L153="D",0.25,IF(L153="E",0,"Blm Diisi")))))))))</f>
        <v>1</v>
      </c>
      <c r="N153" s="38"/>
      <c r="P153" s="37"/>
    </row>
    <row r="154" spans="1:16" customFormat="1" ht="43.2" x14ac:dyDescent="0.3">
      <c r="A154" s="35"/>
      <c r="B154" s="36"/>
      <c r="C154" s="36"/>
      <c r="D154" s="4" t="s">
        <v>10</v>
      </c>
      <c r="E154" s="3" t="s">
        <v>407</v>
      </c>
      <c r="F154" s="6" t="s">
        <v>150</v>
      </c>
      <c r="G154" s="7"/>
      <c r="H154" s="8"/>
      <c r="I154" s="3" t="s">
        <v>408</v>
      </c>
      <c r="J154" s="8"/>
      <c r="K154" s="6" t="s">
        <v>161</v>
      </c>
      <c r="L154" s="37" t="s">
        <v>436</v>
      </c>
      <c r="M154" s="6">
        <f>IF(K154="Ya/Tidak",IF(L154="Ya",1,IF(L154="Tidak",0,"Blm Diisi")),IF(K154="A/B/C",IF(L154="A",1,IF(L154="B",0.5,IF(L154="C",0,"Blm Diisi"))),IF(K154="A/B/C/D",IF(L154="A",1,IF(L154="B",0.67,IF(L154="C",0.33,IF(L154="D",0,"Blm Diisi")))),IF(K154="A/B/C/D/E",IF(L154="A",1,IF(L154="B",0.75,IF(L154="C",0.5,IF(L154="D",0.25,IF(L154="E",0,"Blm Diisi")))))))))</f>
        <v>1</v>
      </c>
      <c r="N154" s="38"/>
      <c r="P154" s="37"/>
    </row>
    <row r="155" spans="1:16" x14ac:dyDescent="0.3">
      <c r="A155" s="204" t="s">
        <v>141</v>
      </c>
      <c r="B155" s="204"/>
      <c r="C155" s="204"/>
      <c r="D155" s="204"/>
      <c r="E155" s="204"/>
      <c r="F155" s="80"/>
      <c r="G155" s="80"/>
      <c r="H155" s="81"/>
      <c r="I155" s="82"/>
      <c r="J155" s="81"/>
      <c r="K155" s="82"/>
      <c r="L155" s="83"/>
      <c r="M155" s="81">
        <f>SUM(M7,M24,M29,M34,M46,M72,M84,M128)</f>
        <v>23.5</v>
      </c>
      <c r="N155" s="84"/>
      <c r="P155" s="83"/>
    </row>
  </sheetData>
  <mergeCells count="40">
    <mergeCell ref="D8:E8"/>
    <mergeCell ref="K2:N2"/>
    <mergeCell ref="A4:E4"/>
    <mergeCell ref="F4:G4"/>
    <mergeCell ref="B6:E6"/>
    <mergeCell ref="D141:E141"/>
    <mergeCell ref="D135:E135"/>
    <mergeCell ref="D147:E147"/>
    <mergeCell ref="D151:E151"/>
    <mergeCell ref="A155:E155"/>
    <mergeCell ref="D52:E52"/>
    <mergeCell ref="D53:E53"/>
    <mergeCell ref="D56:E56"/>
    <mergeCell ref="D57:E57"/>
    <mergeCell ref="D64:E64"/>
    <mergeCell ref="D35:E35"/>
    <mergeCell ref="D42:E42"/>
    <mergeCell ref="D39:E39"/>
    <mergeCell ref="D45:E45"/>
    <mergeCell ref="D47:E47"/>
    <mergeCell ref="D12:E12"/>
    <mergeCell ref="D16:E16"/>
    <mergeCell ref="D21:E21"/>
    <mergeCell ref="D25:E25"/>
    <mergeCell ref="D28:E28"/>
    <mergeCell ref="D67:E67"/>
    <mergeCell ref="D129:E129"/>
    <mergeCell ref="D73:E73"/>
    <mergeCell ref="D80:E80"/>
    <mergeCell ref="D85:E85"/>
    <mergeCell ref="D118:E118"/>
    <mergeCell ref="D120:E120"/>
    <mergeCell ref="D125:E125"/>
    <mergeCell ref="D127:E127"/>
    <mergeCell ref="D70:E70"/>
    <mergeCell ref="I90:I95"/>
    <mergeCell ref="I96:I101"/>
    <mergeCell ref="D109:E109"/>
    <mergeCell ref="D102:E102"/>
    <mergeCell ref="I112:I115"/>
  </mergeCells>
  <conditionalFormatting sqref="E32">
    <cfRule type="containsText" dxfId="0" priority="1" operator="containsText" text="Dihapus">
      <formula>NOT(ISERROR(SEARCH("Dihapus",E32)))</formula>
    </cfRule>
  </conditionalFormatting>
  <dataValidations count="6">
    <dataValidation type="list" allowBlank="1" showInputMessage="1" showErrorMessage="1" sqref="M93:M95 M113:M115 M97:M101 M91" xr:uid="{82FFC851-26B0-4B61-93C4-97CA0F6C1C90}">
      <formula1>"-"</formula1>
    </dataValidation>
    <dataValidation type="list" allowBlank="1" showInputMessage="1" showErrorMessage="1" sqref="L65 L139 L14 L63 L54:L55 L150 L40:L41 L68 L108 L10:L11 L110:L111 L121 L124 L20 L43 L131:L132 L136 L145 L104:L106 L74:L79 L36:L38 L22:L23 L48:L50 L17 L58:L60 L81 L83 L153" xr:uid="{3291ED33-13F6-4476-BB53-69083BD12734}">
      <formula1>"A,B,C,D"</formula1>
    </dataValidation>
    <dataValidation type="list" allowBlank="1" showInputMessage="1" showErrorMessage="1" sqref="L9 L143 L123 L107 L66 L62 L31 L44:L45 L51 L86 L116 L148 L15 L126 L133:L134 L137:L138 L146 L119 L26:L27 L18:L19 L103 L154" xr:uid="{E1D1A3AC-08D0-48C4-8784-B34BA76A2074}">
      <formula1>"A,B,C"</formula1>
    </dataValidation>
    <dataValidation type="list" allowBlank="1" showInputMessage="1" showErrorMessage="1" sqref="L144 L149 L140 L71 L152 L142 L13 L87:L89 L32 L117 L122 L130" xr:uid="{2AF58BCA-5C04-4BF5-9839-E07CBB4E74F2}">
      <formula1>"Ya,Tidak"</formula1>
    </dataValidation>
    <dataValidation type="list" allowBlank="1" showInputMessage="1" showErrorMessage="1" sqref="L69 L61 L82" xr:uid="{82465F55-D74D-49D7-9BEA-45E52E4ACE28}">
      <formula1>"A,B,C,D,E"</formula1>
    </dataValidation>
    <dataValidation type="whole" operator="greaterThanOrEqual" allowBlank="1" showInputMessage="1" showErrorMessage="1" sqref="L113:L115" xr:uid="{2056FF51-EEAF-4039-8A73-7B0E0EB829C5}">
      <formula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84"/>
  <sheetViews>
    <sheetView zoomScale="80" zoomScaleNormal="80" workbookViewId="0">
      <pane ySplit="5" topLeftCell="A161" activePane="bottomLeft" state="frozen"/>
      <selection pane="bottomLeft" activeCell="L165" sqref="L165"/>
    </sheetView>
  </sheetViews>
  <sheetFormatPr defaultColWidth="9.109375" defaultRowHeight="14.4" x14ac:dyDescent="0.3"/>
  <cols>
    <col min="1" max="1" width="3.44140625" style="124" customWidth="1"/>
    <col min="2" max="2" width="4.44140625" style="125" customWidth="1"/>
    <col min="3" max="3" width="3.44140625" style="125" customWidth="1"/>
    <col min="4" max="4" width="2.88671875" style="126" customWidth="1"/>
    <col min="5" max="5" width="43.44140625" style="127" bestFit="1" customWidth="1"/>
    <col min="6" max="6" width="2.88671875" style="85" hidden="1" customWidth="1"/>
    <col min="7" max="7" width="5.44140625" style="128" hidden="1" customWidth="1"/>
    <col min="8" max="8" width="7.109375" style="129" customWidth="1"/>
    <col min="9" max="9" width="82.88671875" style="85" bestFit="1" customWidth="1"/>
    <col min="10" max="10" width="11.5546875" style="85" customWidth="1"/>
    <col min="11" max="11" width="9.109375" style="85"/>
    <col min="12" max="12" width="10.44140625" style="85" customWidth="1"/>
    <col min="13" max="13" width="11.109375" style="130" bestFit="1" customWidth="1"/>
    <col min="14" max="14" width="6.109375" style="85" customWidth="1"/>
    <col min="15" max="15" width="47.44140625" style="85" customWidth="1"/>
    <col min="16" max="16384" width="9.109375" style="85"/>
  </cols>
  <sheetData>
    <row r="1" spans="1:15" ht="15" thickBot="1" x14ac:dyDescent="0.35">
      <c r="E1" s="157" t="s">
        <v>445</v>
      </c>
    </row>
    <row r="2" spans="1:15" ht="24.9" customHeight="1" thickBot="1" x14ac:dyDescent="0.35">
      <c r="E2" s="155" t="s">
        <v>444</v>
      </c>
      <c r="J2" s="218" t="s">
        <v>462</v>
      </c>
      <c r="K2" s="219"/>
      <c r="L2" s="219"/>
      <c r="M2" s="220"/>
    </row>
    <row r="3" spans="1:15" ht="16.5" customHeight="1" x14ac:dyDescent="0.7">
      <c r="E3" s="156" t="s">
        <v>446</v>
      </c>
      <c r="J3" s="147"/>
      <c r="K3" s="147"/>
      <c r="L3" s="147"/>
      <c r="M3" s="147"/>
    </row>
    <row r="4" spans="1:15" s="12" customFormat="1" ht="28.8" x14ac:dyDescent="0.3">
      <c r="A4" s="221" t="s">
        <v>0</v>
      </c>
      <c r="B4" s="221"/>
      <c r="C4" s="221"/>
      <c r="D4" s="221"/>
      <c r="E4" s="221"/>
      <c r="F4" s="222" t="s">
        <v>155</v>
      </c>
      <c r="G4" s="222"/>
      <c r="H4" s="9" t="s">
        <v>1</v>
      </c>
      <c r="I4" s="10" t="s">
        <v>2</v>
      </c>
      <c r="J4" s="136" t="s">
        <v>156</v>
      </c>
      <c r="K4" s="137" t="s">
        <v>157</v>
      </c>
      <c r="L4" s="138" t="s">
        <v>158</v>
      </c>
      <c r="M4" s="139" t="s">
        <v>159</v>
      </c>
      <c r="O4" s="11" t="s">
        <v>160</v>
      </c>
    </row>
    <row r="5" spans="1:15" s="12" customFormat="1" x14ac:dyDescent="0.3">
      <c r="A5" s="171"/>
      <c r="B5" s="172"/>
      <c r="C5" s="172"/>
      <c r="D5" s="172"/>
      <c r="E5" s="172"/>
      <c r="F5" s="13"/>
      <c r="G5" s="13"/>
      <c r="H5" s="14"/>
      <c r="I5" s="173"/>
      <c r="J5" s="174"/>
      <c r="K5" s="175"/>
      <c r="L5" s="173"/>
      <c r="M5" s="176"/>
      <c r="O5" s="15"/>
    </row>
    <row r="6" spans="1:15" s="21" customFormat="1" x14ac:dyDescent="0.3">
      <c r="A6" s="93" t="s">
        <v>3</v>
      </c>
      <c r="B6" s="223" t="s">
        <v>4</v>
      </c>
      <c r="C6" s="223"/>
      <c r="D6" s="223"/>
      <c r="E6" s="223"/>
      <c r="F6" s="180"/>
      <c r="G6" s="180"/>
      <c r="H6" s="97"/>
      <c r="I6" s="97"/>
      <c r="J6" s="97"/>
      <c r="K6" s="97"/>
      <c r="L6" s="181"/>
      <c r="M6" s="145"/>
      <c r="O6" s="18"/>
    </row>
    <row r="7" spans="1:15" customFormat="1" x14ac:dyDescent="0.3">
      <c r="A7" s="44"/>
      <c r="B7" s="45" t="s">
        <v>5</v>
      </c>
      <c r="C7" s="46" t="s">
        <v>6</v>
      </c>
      <c r="D7" s="47"/>
      <c r="E7" s="48"/>
      <c r="F7" s="49"/>
      <c r="G7" s="49"/>
      <c r="H7" s="50">
        <v>2.5</v>
      </c>
      <c r="I7" s="50"/>
      <c r="J7" s="50"/>
      <c r="K7" s="50"/>
      <c r="L7" s="51">
        <f>L8+L12+L18+L26</f>
        <v>2.5</v>
      </c>
      <c r="M7" s="53">
        <f>L7/H7</f>
        <v>1</v>
      </c>
      <c r="O7" s="27"/>
    </row>
    <row r="8" spans="1:15" customFormat="1" x14ac:dyDescent="0.3">
      <c r="A8" s="29"/>
      <c r="B8" s="30"/>
      <c r="C8" s="30">
        <v>1</v>
      </c>
      <c r="D8" s="203" t="s">
        <v>7</v>
      </c>
      <c r="E8" s="203"/>
      <c r="F8" s="31"/>
      <c r="G8" s="31"/>
      <c r="H8" s="32">
        <v>0.5</v>
      </c>
      <c r="I8" s="32"/>
      <c r="J8" s="32"/>
      <c r="K8" s="32"/>
      <c r="L8" s="33">
        <f>IF(COUNT(L9:L11)=COUNTA(L9:L11),AVERAGE(L9:L11)*H8,"ISI DULU")</f>
        <v>0.5</v>
      </c>
      <c r="M8" s="34">
        <f>L8/H8</f>
        <v>1</v>
      </c>
      <c r="O8" s="32"/>
    </row>
    <row r="9" spans="1:15" s="153" customFormat="1" ht="57.6" customHeight="1" x14ac:dyDescent="0.3">
      <c r="A9" s="148"/>
      <c r="B9" s="149"/>
      <c r="C9" s="149"/>
      <c r="D9" s="182" t="s">
        <v>8</v>
      </c>
      <c r="E9" s="183" t="s">
        <v>451</v>
      </c>
      <c r="F9" s="150" t="s">
        <v>150</v>
      </c>
      <c r="G9" s="151"/>
      <c r="H9" s="152"/>
      <c r="I9" s="184" t="s">
        <v>429</v>
      </c>
      <c r="J9" s="150" t="s">
        <v>161</v>
      </c>
      <c r="K9" s="37" t="s">
        <v>436</v>
      </c>
      <c r="L9" s="150">
        <f>IF(J9="Ya/Tidak",IF(K9="Ya",1,IF(K9="Tidak",0,"Blm Diisi")),IF(J9="A/B/C",IF(K9="A",1,IF(K9="B",0.5,IF(K9="C",0,"Blm Diisi"))),IF(J9="A/B/C/D",IF(K9="A",1,IF(K9="B",0.67,IF(K9="C",0.33,IF(K9="D",0,"Blm Diisi")))),IF(J9="A/B/C/D/E",IF(K9="A",1,IF(K9="B",0.75,IF(K9="C",0.5,IF(K9="D",0.25,IF(K9="E",0,"Blm Diisi")))))))))</f>
        <v>1</v>
      </c>
      <c r="M9" s="185"/>
      <c r="O9" s="154"/>
    </row>
    <row r="10" spans="1:15" customFormat="1" ht="115.2" x14ac:dyDescent="0.3">
      <c r="A10" s="35"/>
      <c r="B10" s="36"/>
      <c r="C10" s="36"/>
      <c r="D10" s="4" t="s">
        <v>9</v>
      </c>
      <c r="E10" s="186" t="s">
        <v>448</v>
      </c>
      <c r="F10" s="6" t="s">
        <v>150</v>
      </c>
      <c r="G10" s="7"/>
      <c r="H10" s="8"/>
      <c r="I10" s="39" t="s">
        <v>447</v>
      </c>
      <c r="J10" s="6" t="s">
        <v>162</v>
      </c>
      <c r="K10" s="37" t="s">
        <v>436</v>
      </c>
      <c r="L10" s="6">
        <f>IF(J10="Ya/Tidak",IF(K10="Ya",1,IF(K10="Tidak",0,"Blm Diisi")),IF(J10="A/B/C",IF(K10="A",1,IF(K10="B",0.5,IF(K10="C",0,"Blm Diisi"))),IF(J10="A/B/C/D",IF(K10="A",1,IF(K10="B",0.67,IF(K10="C",0.33,IF(K10="D",0,"Blm Diisi")))),IF(J10="A/B/C/D/E",IF(K10="A",1,IF(K10="B",0.75,IF(K10="C",0.5,IF(K10="D",0.25,IF(K10="E",0,"Blm Diisi")))))))))</f>
        <v>1</v>
      </c>
      <c r="M10" s="38"/>
      <c r="O10" s="37"/>
    </row>
    <row r="11" spans="1:15" customFormat="1" ht="103.65" customHeight="1" x14ac:dyDescent="0.3">
      <c r="A11" s="35"/>
      <c r="B11" s="36"/>
      <c r="C11" s="36"/>
      <c r="D11" s="4" t="s">
        <v>10</v>
      </c>
      <c r="E11" s="186" t="s">
        <v>449</v>
      </c>
      <c r="F11" s="6" t="s">
        <v>150</v>
      </c>
      <c r="G11" s="7"/>
      <c r="H11" s="8"/>
      <c r="I11" s="3" t="s">
        <v>450</v>
      </c>
      <c r="J11" s="6" t="s">
        <v>162</v>
      </c>
      <c r="K11" s="37" t="s">
        <v>436</v>
      </c>
      <c r="L11" s="6">
        <f>IF(J11="Ya/Tidak",IF(K11="Ya",1,IF(K11="Tidak",0,"Blm Diisi")),IF(J11="A/B/C",IF(K11="A",1,IF(K11="B",0.5,IF(K11="C",0,"Blm Diisi"))),IF(J11="A/B/C/D",IF(K11="A",1,IF(K11="B",0.67,IF(K11="C",0.33,IF(K11="D",0,"Blm Diisi")))),IF(J11="A/B/C/D/E",IF(K11="A",1,IF(K11="B",0.75,IF(K11="C",0.5,IF(K11="D",0.25,IF(K11="E",0,"Blm Diisi")))))))))</f>
        <v>1</v>
      </c>
      <c r="M11" s="38"/>
      <c r="O11" s="37"/>
    </row>
    <row r="12" spans="1:15" customFormat="1" ht="19.5" customHeight="1" x14ac:dyDescent="0.3">
      <c r="A12" s="140"/>
      <c r="B12" s="141"/>
      <c r="C12" s="141">
        <v>2</v>
      </c>
      <c r="D12" s="216" t="s">
        <v>163</v>
      </c>
      <c r="E12" s="216"/>
      <c r="F12" s="142"/>
      <c r="G12" s="40"/>
      <c r="H12" s="33">
        <v>0.5</v>
      </c>
      <c r="I12" s="33"/>
      <c r="J12" s="33"/>
      <c r="K12" s="33"/>
      <c r="L12" s="33">
        <f>IF(COUNT(L13:L17)=COUNTA(L13:L17),AVERAGE(L13:L17)*H12,"ISI DULU")</f>
        <v>0.5</v>
      </c>
      <c r="M12" s="34">
        <f>L12/H12</f>
        <v>1</v>
      </c>
      <c r="O12" s="41"/>
    </row>
    <row r="13" spans="1:15" customFormat="1" ht="28.8" x14ac:dyDescent="0.3">
      <c r="A13" s="35"/>
      <c r="B13" s="36"/>
      <c r="C13" s="36"/>
      <c r="D13" s="4" t="s">
        <v>8</v>
      </c>
      <c r="E13" s="3" t="s">
        <v>452</v>
      </c>
      <c r="F13" s="6" t="s">
        <v>150</v>
      </c>
      <c r="G13" s="7"/>
      <c r="H13" s="8"/>
      <c r="I13" s="3" t="s">
        <v>164</v>
      </c>
      <c r="J13" s="6" t="s">
        <v>14</v>
      </c>
      <c r="K13" s="37" t="s">
        <v>150</v>
      </c>
      <c r="L13" s="6">
        <f>IF(J13="Ya/Tidak",IF(K13="Ya",1,IF(K13="Tidak",0,"Blm Diisi")),IF(J13="A/B/C",IF(K13="A",1,IF(K13="B",0.5,IF(K13="C",0,"Blm Diisi"))),IF(J13="A/B/C/D",IF(K13="A",1,IF(K13="B",0.67,IF(K13="C",0.33,IF(K13="D",0,"Blm Diisi")))),IF(J13="A/B/C/D/E",IF(K13="A",1,IF(K13="B",0.75,IF(K13="C",0.5,IF(K13="D",0.25,IF(K13="E",0,"Blm Diisi")))))))))</f>
        <v>1</v>
      </c>
      <c r="M13" s="38"/>
      <c r="O13" s="37"/>
    </row>
    <row r="14" spans="1:15" customFormat="1" ht="43.2" x14ac:dyDescent="0.3">
      <c r="A14" s="35"/>
      <c r="B14" s="36"/>
      <c r="C14" s="36"/>
      <c r="D14" s="4" t="s">
        <v>9</v>
      </c>
      <c r="E14" s="3" t="s">
        <v>165</v>
      </c>
      <c r="F14" s="6" t="s">
        <v>150</v>
      </c>
      <c r="G14" s="7"/>
      <c r="H14" s="8"/>
      <c r="I14" s="3" t="s">
        <v>166</v>
      </c>
      <c r="J14" s="6" t="s">
        <v>161</v>
      </c>
      <c r="K14" s="37" t="s">
        <v>436</v>
      </c>
      <c r="L14" s="6">
        <f>IF(J14="Ya/Tidak",IF(K14="Ya",1,IF(K14="Tidak",0,"Blm Diisi")),IF(J14="A/B/C",IF(K14="A",1,IF(K14="B",0.5,IF(K14="C",0,"Blm Diisi"))),IF(J14="A/B/C/D",IF(K14="A",1,IF(K14="B",0.67,IF(K14="C",0.33,IF(K14="D",0,"Blm Diisi")))),IF(J14="A/B/C/D/E",IF(K14="A",1,IF(K14="B",0.75,IF(K14="C",0.5,IF(K14="D",0.25,IF(K14="E",0,"Blm Diisi")))))))))</f>
        <v>1</v>
      </c>
      <c r="M14" s="38"/>
      <c r="O14" s="37"/>
    </row>
    <row r="15" spans="1:15" customFormat="1" ht="79.349999999999994" customHeight="1" x14ac:dyDescent="0.3">
      <c r="A15" s="35"/>
      <c r="B15" s="36"/>
      <c r="C15" s="36"/>
      <c r="D15" s="4" t="s">
        <v>10</v>
      </c>
      <c r="E15" s="3" t="s">
        <v>167</v>
      </c>
      <c r="F15" s="6" t="s">
        <v>150</v>
      </c>
      <c r="G15" s="7"/>
      <c r="H15" s="8"/>
      <c r="I15" s="42" t="s">
        <v>168</v>
      </c>
      <c r="J15" s="6" t="s">
        <v>161</v>
      </c>
      <c r="K15" s="37" t="s">
        <v>436</v>
      </c>
      <c r="L15" s="6">
        <f>IF(J15="Ya/Tidak",IF(K15="Ya",1,IF(K15="Tidak",0,"Blm Diisi")),IF(J15="A/B/C",IF(K15="A",1,IF(K15="B",0.5,IF(K15="C",0,"Blm Diisi"))),IF(J15="A/B/C/D",IF(K15="A",1,IF(K15="B",0.67,IF(K15="C",0.33,IF(K15="D",0,"Blm Diisi")))),IF(J15="A/B/C/D/E",IF(K15="A",1,IF(K15="B",0.75,IF(K15="C",0.5,IF(K15="D",0.25,IF(K15="E",0,"Blm Diisi")))))))))</f>
        <v>1</v>
      </c>
      <c r="M15" s="38"/>
      <c r="O15" s="37"/>
    </row>
    <row r="16" spans="1:15" customFormat="1" ht="57.6" x14ac:dyDescent="0.3">
      <c r="A16" s="35"/>
      <c r="B16" s="36"/>
      <c r="C16" s="36"/>
      <c r="D16" s="4" t="s">
        <v>12</v>
      </c>
      <c r="E16" s="3" t="s">
        <v>169</v>
      </c>
      <c r="F16" s="6" t="s">
        <v>150</v>
      </c>
      <c r="G16" s="7"/>
      <c r="H16" s="8"/>
      <c r="I16" s="3" t="s">
        <v>170</v>
      </c>
      <c r="J16" s="6" t="s">
        <v>162</v>
      </c>
      <c r="K16" s="37" t="s">
        <v>436</v>
      </c>
      <c r="L16" s="6">
        <f>IF(J16="Ya/Tidak",IF(K16="Ya",1,IF(K16="Tidak",0,"Blm Diisi")),IF(J16="A/B/C",IF(K16="A",1,IF(K16="B",0.5,IF(K16="C",0,"Blm Diisi"))),IF(J16="A/B/C/D",IF(K16="A",1,IF(K16="B",0.67,IF(K16="C",0.33,IF(K16="D",0,"Blm Diisi")))),IF(J16="A/B/C/D/E",IF(K16="A",1,IF(K16="B",0.75,IF(K16="C",0.5,IF(K16="D",0.25,IF(K16="E",0,"Blm Diisi")))))))))</f>
        <v>1</v>
      </c>
      <c r="M16" s="38"/>
      <c r="O16" s="37"/>
    </row>
    <row r="17" spans="1:15" customFormat="1" ht="117.6" customHeight="1" x14ac:dyDescent="0.3">
      <c r="A17" s="35"/>
      <c r="B17" s="36"/>
      <c r="C17" s="36"/>
      <c r="D17" s="4" t="s">
        <v>13</v>
      </c>
      <c r="E17" s="3" t="s">
        <v>454</v>
      </c>
      <c r="F17" s="6" t="s">
        <v>150</v>
      </c>
      <c r="G17" s="7"/>
      <c r="H17" s="8"/>
      <c r="I17" s="3" t="s">
        <v>171</v>
      </c>
      <c r="J17" s="6" t="s">
        <v>162</v>
      </c>
      <c r="K17" s="37" t="s">
        <v>436</v>
      </c>
      <c r="L17" s="6">
        <f>IF(J17="Ya/Tidak",IF(K17="Ya",1,IF(K17="Tidak",0,"Blm Diisi")),IF(J17="A/B/C",IF(K17="A",1,IF(K17="B",0.5,IF(K17="C",0,"Blm Diisi"))),IF(J17="A/B/C/D",IF(K17="A",1,IF(K17="B",0.67,IF(K17="C",0.33,IF(K17="D",0,"Blm Diisi")))),IF(J17="A/B/C/D/E",IF(K17="A",1,IF(K17="B",0.75,IF(K17="C",0.5,IF(K17="D",0.25,IF(K17="E",0,"Blm Diisi")))))))))</f>
        <v>1</v>
      </c>
      <c r="M17" s="38"/>
      <c r="O17" s="37"/>
    </row>
    <row r="18" spans="1:15" customFormat="1" x14ac:dyDescent="0.3">
      <c r="A18" s="29"/>
      <c r="B18" s="30"/>
      <c r="C18" s="30">
        <v>3</v>
      </c>
      <c r="D18" s="203" t="s">
        <v>15</v>
      </c>
      <c r="E18" s="203"/>
      <c r="F18" s="31"/>
      <c r="G18" s="31"/>
      <c r="H18" s="32">
        <v>1</v>
      </c>
      <c r="I18" s="32"/>
      <c r="J18" s="33"/>
      <c r="K18" s="33"/>
      <c r="L18" s="33">
        <f>IF(COUNT(L19:L25)=COUNTA(L19:L25),AVERAGE(L19:L25)*H18,"ISI DULU")</f>
        <v>1</v>
      </c>
      <c r="M18" s="34">
        <f>L18/H18</f>
        <v>1</v>
      </c>
      <c r="O18" s="41"/>
    </row>
    <row r="19" spans="1:15" customFormat="1" ht="57.6" x14ac:dyDescent="0.3">
      <c r="A19" s="35"/>
      <c r="B19" s="36"/>
      <c r="C19" s="36"/>
      <c r="D19" s="4" t="s">
        <v>8</v>
      </c>
      <c r="E19" s="3" t="s">
        <v>172</v>
      </c>
      <c r="F19" s="6" t="s">
        <v>150</v>
      </c>
      <c r="G19" s="7"/>
      <c r="H19" s="8"/>
      <c r="I19" s="3" t="s">
        <v>173</v>
      </c>
      <c r="J19" s="6" t="s">
        <v>162</v>
      </c>
      <c r="K19" s="37" t="s">
        <v>436</v>
      </c>
      <c r="L19" s="6">
        <f t="shared" ref="L19:L25" si="0">IF(J19="Ya/Tidak",IF(K19="Ya",1,IF(K19="Tidak",0,"Blm Diisi")),IF(J19="A/B/C",IF(K19="A",1,IF(K19="B",0.5,IF(K19="C",0,"Blm Diisi"))),IF(J19="A/B/C/D",IF(K19="A",1,IF(K19="B",0.67,IF(K19="C",0.33,IF(K19="D",0,"Blm Diisi")))),IF(J19="A/B/C/D/E",IF(K19="A",1,IF(K19="B",0.75,IF(K19="C",0.5,IF(K19="D",0.25,IF(K19="E",0,"Blm Diisi")))))))))</f>
        <v>1</v>
      </c>
      <c r="M19" s="38"/>
      <c r="O19" s="37"/>
    </row>
    <row r="20" spans="1:15" customFormat="1" ht="57.6" x14ac:dyDescent="0.3">
      <c r="A20" s="35"/>
      <c r="B20" s="36"/>
      <c r="C20" s="36"/>
      <c r="D20" s="4" t="s">
        <v>9</v>
      </c>
      <c r="E20" s="3" t="s">
        <v>174</v>
      </c>
      <c r="F20" s="6" t="s">
        <v>150</v>
      </c>
      <c r="G20" s="7"/>
      <c r="H20" s="8"/>
      <c r="I20" s="3" t="s">
        <v>175</v>
      </c>
      <c r="J20" s="6" t="s">
        <v>162</v>
      </c>
      <c r="K20" s="37" t="s">
        <v>436</v>
      </c>
      <c r="L20" s="6">
        <f t="shared" si="0"/>
        <v>1</v>
      </c>
      <c r="M20" s="38"/>
      <c r="O20" s="37"/>
    </row>
    <row r="21" spans="1:15" customFormat="1" ht="57.6" x14ac:dyDescent="0.3">
      <c r="A21" s="35"/>
      <c r="B21" s="36"/>
      <c r="C21" s="36"/>
      <c r="D21" s="4" t="s">
        <v>10</v>
      </c>
      <c r="E21" s="3" t="s">
        <v>176</v>
      </c>
      <c r="F21" s="7"/>
      <c r="G21" s="6" t="s">
        <v>177</v>
      </c>
      <c r="H21" s="8"/>
      <c r="I21" s="3" t="s">
        <v>178</v>
      </c>
      <c r="J21" s="6" t="s">
        <v>162</v>
      </c>
      <c r="K21" s="37" t="s">
        <v>436</v>
      </c>
      <c r="L21" s="6">
        <f t="shared" si="0"/>
        <v>1</v>
      </c>
      <c r="M21" s="38"/>
      <c r="O21" s="37"/>
    </row>
    <row r="22" spans="1:15" customFormat="1" ht="100.8" x14ac:dyDescent="0.3">
      <c r="A22" s="35"/>
      <c r="B22" s="36"/>
      <c r="C22" s="36"/>
      <c r="D22" s="4" t="s">
        <v>12</v>
      </c>
      <c r="E22" s="3" t="s">
        <v>179</v>
      </c>
      <c r="F22" s="7"/>
      <c r="G22" s="6" t="s">
        <v>177</v>
      </c>
      <c r="H22" s="8"/>
      <c r="I22" s="3" t="s">
        <v>180</v>
      </c>
      <c r="J22" s="6" t="s">
        <v>162</v>
      </c>
      <c r="K22" s="37" t="s">
        <v>436</v>
      </c>
      <c r="L22" s="6">
        <f t="shared" si="0"/>
        <v>1</v>
      </c>
      <c r="M22" s="38"/>
      <c r="O22" s="37"/>
    </row>
    <row r="23" spans="1:15" customFormat="1" ht="86.4" x14ac:dyDescent="0.3">
      <c r="A23" s="35"/>
      <c r="B23" s="36"/>
      <c r="C23" s="36"/>
      <c r="D23" s="4" t="s">
        <v>13</v>
      </c>
      <c r="E23" s="3" t="s">
        <v>181</v>
      </c>
      <c r="F23" s="7"/>
      <c r="G23" s="6" t="s">
        <v>177</v>
      </c>
      <c r="H23" s="8"/>
      <c r="I23" s="39" t="s">
        <v>182</v>
      </c>
      <c r="J23" s="6" t="s">
        <v>161</v>
      </c>
      <c r="K23" s="37" t="s">
        <v>436</v>
      </c>
      <c r="L23" s="6">
        <f t="shared" si="0"/>
        <v>1</v>
      </c>
      <c r="M23" s="38"/>
      <c r="O23" s="37"/>
    </row>
    <row r="24" spans="1:15" customFormat="1" ht="57.6" x14ac:dyDescent="0.3">
      <c r="A24" s="35"/>
      <c r="B24" s="36"/>
      <c r="C24" s="36"/>
      <c r="D24" s="4" t="s">
        <v>16</v>
      </c>
      <c r="E24" s="3" t="s">
        <v>183</v>
      </c>
      <c r="F24" s="7"/>
      <c r="G24" s="6" t="s">
        <v>177</v>
      </c>
      <c r="H24" s="8"/>
      <c r="I24" s="3" t="s">
        <v>184</v>
      </c>
      <c r="J24" s="6" t="s">
        <v>161</v>
      </c>
      <c r="K24" s="37" t="s">
        <v>436</v>
      </c>
      <c r="L24" s="6">
        <f t="shared" si="0"/>
        <v>1</v>
      </c>
      <c r="M24" s="38"/>
      <c r="O24" s="37"/>
    </row>
    <row r="25" spans="1:15" customFormat="1" ht="57.6" x14ac:dyDescent="0.3">
      <c r="A25" s="35"/>
      <c r="B25" s="36"/>
      <c r="C25" s="36"/>
      <c r="D25" s="4" t="s">
        <v>185</v>
      </c>
      <c r="E25" s="3" t="s">
        <v>186</v>
      </c>
      <c r="F25" s="6" t="s">
        <v>150</v>
      </c>
      <c r="G25" s="7"/>
      <c r="H25" s="8"/>
      <c r="I25" s="3" t="s">
        <v>187</v>
      </c>
      <c r="J25" s="6" t="s">
        <v>161</v>
      </c>
      <c r="K25" s="37" t="s">
        <v>436</v>
      </c>
      <c r="L25" s="6">
        <f t="shared" si="0"/>
        <v>1</v>
      </c>
      <c r="M25" s="38"/>
      <c r="O25" s="37"/>
    </row>
    <row r="26" spans="1:15" customFormat="1" x14ac:dyDescent="0.3">
      <c r="A26" s="29"/>
      <c r="B26" s="30"/>
      <c r="C26" s="30">
        <v>4</v>
      </c>
      <c r="D26" s="203" t="s">
        <v>17</v>
      </c>
      <c r="E26" s="203"/>
      <c r="F26" s="31"/>
      <c r="G26" s="31"/>
      <c r="H26" s="32">
        <v>0.5</v>
      </c>
      <c r="I26" s="32"/>
      <c r="J26" s="33"/>
      <c r="K26" s="33"/>
      <c r="L26" s="33">
        <f>IF(COUNT(L27:L29)=COUNTA(L27:L29),AVERAGE(L27:L29)*H26,"ISI DULU")</f>
        <v>0.5</v>
      </c>
      <c r="M26" s="34">
        <f>L26/H26</f>
        <v>1</v>
      </c>
      <c r="O26" s="41"/>
    </row>
    <row r="27" spans="1:15" customFormat="1" ht="115.2" x14ac:dyDescent="0.3">
      <c r="A27" s="35"/>
      <c r="B27" s="36"/>
      <c r="C27" s="36"/>
      <c r="D27" s="4" t="s">
        <v>8</v>
      </c>
      <c r="E27" s="3" t="s">
        <v>455</v>
      </c>
      <c r="F27" s="6" t="s">
        <v>150</v>
      </c>
      <c r="G27" s="7"/>
      <c r="H27" s="8"/>
      <c r="I27" s="3" t="s">
        <v>188</v>
      </c>
      <c r="J27" s="6" t="s">
        <v>162</v>
      </c>
      <c r="K27" s="37" t="s">
        <v>436</v>
      </c>
      <c r="L27" s="6">
        <f>IF(J27="Ya/Tidak",IF(K27="Ya",1,IF(K27="Tidak",0,"Blm Diisi")),IF(J27="A/B/C",IF(K27="A",1,IF(K27="B",0.5,IF(K27="C",0,"Blm Diisi"))),IF(J27="A/B/C/D",IF(K27="A",1,IF(K27="B",0.67,IF(K27="C",0.33,IF(K27="D",0,"Blm Diisi")))),IF(J27="A/B/C/D/E",IF(K27="A",1,IF(K27="B",0.75,IF(K27="C",0.5,IF(K27="D",0.25,IF(K27="E",0,"Blm Diisi")))))))))</f>
        <v>1</v>
      </c>
      <c r="M27" s="38"/>
      <c r="O27" s="37"/>
    </row>
    <row r="28" spans="1:15" customFormat="1" ht="100.8" x14ac:dyDescent="0.3">
      <c r="A28" s="35"/>
      <c r="B28" s="36"/>
      <c r="C28" s="36"/>
      <c r="D28" s="4" t="s">
        <v>9</v>
      </c>
      <c r="E28" s="3" t="s">
        <v>18</v>
      </c>
      <c r="F28" s="6" t="s">
        <v>150</v>
      </c>
      <c r="G28" s="7"/>
      <c r="H28" s="8"/>
      <c r="I28" s="3" t="s">
        <v>189</v>
      </c>
      <c r="J28" s="6" t="s">
        <v>190</v>
      </c>
      <c r="K28" s="43" t="s">
        <v>436</v>
      </c>
      <c r="L28" s="6">
        <f>IF(J28="Ya/Tidak",IF(K28="Ya",1,IF(K28="Tidak",0,"Blm Diisi")),IF(J28="A/B/C",IF(K28="A",1,IF(K28="B",0.5,IF(K28="C",0,"Blm Diisi"))),IF(J28="A/B/C/D",IF(K28="A",1,IF(K28="B",0.67,IF(K28="C",0.33,IF(K28="D",0,"Blm Diisi")))),IF(J28="A/B/C/D/E",IF(K28="A",1,IF(K28="B",0.75,IF(K28="C",0.5,IF(K28="D",0.25,IF(K28="E",0,"Blm Diisi")))))))))</f>
        <v>1</v>
      </c>
      <c r="M28" s="38"/>
      <c r="O28" s="43"/>
    </row>
    <row r="29" spans="1:15" customFormat="1" ht="86.4" x14ac:dyDescent="0.3">
      <c r="A29" s="35"/>
      <c r="B29" s="36"/>
      <c r="C29" s="36"/>
      <c r="D29" s="4" t="s">
        <v>10</v>
      </c>
      <c r="E29" s="3" t="s">
        <v>456</v>
      </c>
      <c r="F29" s="6" t="s">
        <v>150</v>
      </c>
      <c r="G29" s="7"/>
      <c r="H29" s="8"/>
      <c r="I29" s="3" t="s">
        <v>191</v>
      </c>
      <c r="J29" s="6" t="s">
        <v>162</v>
      </c>
      <c r="K29" s="37" t="s">
        <v>436</v>
      </c>
      <c r="L29" s="6">
        <f>IF(J29="Ya/Tidak",IF(K29="Ya",1,IF(K29="Tidak",0,"Blm Diisi")),IF(J29="A/B/C",IF(K29="A",1,IF(K29="B",0.5,IF(K29="C",0,"Blm Diisi"))),IF(J29="A/B/C/D",IF(K29="A",1,IF(K29="B",0.67,IF(K29="C",0.33,IF(K29="D",0,"Blm Diisi")))),IF(J29="A/B/C/D/E",IF(K29="A",1,IF(K29="B",0.75,IF(K29="C",0.5,IF(K29="D",0.25,IF(K29="E",0,"Blm Diisi")))))))))</f>
        <v>1</v>
      </c>
      <c r="M29" s="38"/>
      <c r="O29" s="37"/>
    </row>
    <row r="30" spans="1:15" customFormat="1" x14ac:dyDescent="0.3">
      <c r="A30" s="44"/>
      <c r="B30" s="45" t="s">
        <v>19</v>
      </c>
      <c r="C30" s="46" t="s">
        <v>20</v>
      </c>
      <c r="D30" s="47"/>
      <c r="E30" s="48"/>
      <c r="F30" s="49"/>
      <c r="G30" s="49"/>
      <c r="H30" s="50">
        <v>3.75</v>
      </c>
      <c r="I30" s="50"/>
      <c r="J30" s="51"/>
      <c r="K30" s="52"/>
      <c r="L30" s="51">
        <f>L31+L34</f>
        <v>3.75</v>
      </c>
      <c r="M30" s="53">
        <f>L30/H30</f>
        <v>1</v>
      </c>
      <c r="O30" s="52"/>
    </row>
    <row r="31" spans="1:15" customFormat="1" x14ac:dyDescent="0.3">
      <c r="A31" s="29"/>
      <c r="B31" s="30"/>
      <c r="C31" s="30">
        <v>1</v>
      </c>
      <c r="D31" s="203" t="s">
        <v>21</v>
      </c>
      <c r="E31" s="203"/>
      <c r="F31" s="31"/>
      <c r="G31" s="31"/>
      <c r="H31" s="32">
        <v>1.25</v>
      </c>
      <c r="I31" s="32"/>
      <c r="J31" s="33"/>
      <c r="K31" s="133"/>
      <c r="L31" s="33">
        <f>IF(COUNT(L32:L33)=COUNTA(L32:L33),AVERAGE(L32:L33)*H31,"ISI DULU")</f>
        <v>1.25</v>
      </c>
      <c r="M31" s="34">
        <f>L31/H31</f>
        <v>1</v>
      </c>
      <c r="O31" s="41"/>
    </row>
    <row r="32" spans="1:15" customFormat="1" ht="115.2" x14ac:dyDescent="0.3">
      <c r="A32" s="35"/>
      <c r="B32" s="36"/>
      <c r="C32" s="36"/>
      <c r="D32" s="4" t="s">
        <v>8</v>
      </c>
      <c r="E32" s="54" t="s">
        <v>457</v>
      </c>
      <c r="F32" s="6" t="s">
        <v>150</v>
      </c>
      <c r="G32" s="7"/>
      <c r="H32" s="8"/>
      <c r="I32" s="54" t="s">
        <v>192</v>
      </c>
      <c r="J32" s="6" t="s">
        <v>161</v>
      </c>
      <c r="K32" s="37" t="s">
        <v>436</v>
      </c>
      <c r="L32" s="6">
        <f>IF(J32="Ya/Tidak",IF(K32="Ya",1,IF(K32="Tidak",0,"Blm Diisi")),IF(J32="A/B/C",IF(K32="A",1,IF(K32="B",0.5,IF(K32="C",0,"Blm Diisi"))),IF(J32="A/B/C/D",IF(K32="A",1,IF(K32="B",0.67,IF(K32="C",0.33,IF(K32="D",0,"Blm Diisi")))),IF(J32="A/B/C/D/E",IF(K32="A",1,IF(K32="B",0.75,IF(K32="C",0.5,IF(K32="D",0.25,IF(K32="E",0,"Blm Diisi")))))))))</f>
        <v>1</v>
      </c>
      <c r="M32" s="38"/>
      <c r="O32" s="37"/>
    </row>
    <row r="33" spans="1:15" customFormat="1" ht="86.4" x14ac:dyDescent="0.3">
      <c r="A33" s="35"/>
      <c r="B33" s="36"/>
      <c r="C33" s="36"/>
      <c r="D33" s="4" t="s">
        <v>9</v>
      </c>
      <c r="E33" s="3" t="s">
        <v>193</v>
      </c>
      <c r="F33" s="6" t="s">
        <v>150</v>
      </c>
      <c r="G33" s="7"/>
      <c r="H33" s="8"/>
      <c r="I33" s="3" t="s">
        <v>22</v>
      </c>
      <c r="J33" s="6" t="s">
        <v>161</v>
      </c>
      <c r="K33" s="37" t="s">
        <v>436</v>
      </c>
      <c r="L33" s="6">
        <f>IF(J33="Ya/Tidak",IF(K33="Ya",1,IF(K33="Tidak",0,"Blm Diisi")),IF(J33="A/B/C",IF(K33="A",1,IF(K33="B",0.5,IF(K33="C",0,"Blm Diisi"))),IF(J33="A/B/C/D",IF(K33="A",1,IF(K33="B",0.67,IF(K33="C",0.33,IF(K33="D",0,"Blm Diisi")))),IF(J33="A/B/C/D/E",IF(K33="A",1,IF(K33="B",0.75,IF(K33="C",0.5,IF(K33="D",0.25,IF(K33="E",0,"Blm Diisi")))))))))</f>
        <v>1</v>
      </c>
      <c r="M33" s="38"/>
      <c r="O33" s="37"/>
    </row>
    <row r="34" spans="1:15" customFormat="1" x14ac:dyDescent="0.3">
      <c r="A34" s="29"/>
      <c r="B34" s="30"/>
      <c r="C34" s="30">
        <v>2</v>
      </c>
      <c r="D34" s="203" t="s">
        <v>194</v>
      </c>
      <c r="E34" s="203"/>
      <c r="F34" s="31"/>
      <c r="G34" s="31"/>
      <c r="H34" s="32">
        <v>2.5</v>
      </c>
      <c r="I34" s="32"/>
      <c r="J34" s="33"/>
      <c r="K34" s="133"/>
      <c r="L34" s="33">
        <f>IF(COUNT(L35:L36)=COUNTA(L35:L36),AVERAGE(L35:L36)*H34,"ISI DULU")</f>
        <v>2.5</v>
      </c>
      <c r="M34" s="34">
        <f>L34/H34</f>
        <v>1</v>
      </c>
      <c r="O34" s="41"/>
    </row>
    <row r="35" spans="1:15" customFormat="1" ht="57.6" x14ac:dyDescent="0.3">
      <c r="A35" s="35"/>
      <c r="B35" s="36"/>
      <c r="C35" s="36"/>
      <c r="D35" s="4" t="s">
        <v>8</v>
      </c>
      <c r="E35" s="54" t="s">
        <v>195</v>
      </c>
      <c r="F35" s="7"/>
      <c r="G35" s="6" t="s">
        <v>177</v>
      </c>
      <c r="H35" s="8"/>
      <c r="I35" s="54" t="s">
        <v>196</v>
      </c>
      <c r="J35" s="6" t="s">
        <v>162</v>
      </c>
      <c r="K35" s="37" t="s">
        <v>436</v>
      </c>
      <c r="L35" s="6">
        <f>IF(J35="Ya/Tidak",IF(K35="Ya",1,IF(K35="Tidak",0,"Blm Diisi")),IF(J35="A/B/C",IF(K35="A",1,IF(K35="B",0.5,IF(K35="C",0,"Blm Diisi"))),IF(J35="A/B/C/D",IF(K35="A",1,IF(K35="B",0.67,IF(K35="C",0.33,IF(K35="D",0,"Blm Diisi")))),IF(J35="A/B/C/D/E",IF(K35="A",1,IF(K35="B",0.75,IF(K35="C",0.5,IF(K35="D",0.25,IF(K35="E",0,"Blm Diisi")))))))))</f>
        <v>1</v>
      </c>
      <c r="M35" s="38"/>
      <c r="O35" s="37"/>
    </row>
    <row r="36" spans="1:15" customFormat="1" ht="86.4" x14ac:dyDescent="0.3">
      <c r="A36" s="35"/>
      <c r="B36" s="36"/>
      <c r="C36" s="36"/>
      <c r="D36" s="4" t="s">
        <v>9</v>
      </c>
      <c r="E36" s="3" t="s">
        <v>197</v>
      </c>
      <c r="F36" s="7"/>
      <c r="G36" s="6" t="s">
        <v>177</v>
      </c>
      <c r="H36" s="8"/>
      <c r="I36" s="55" t="s">
        <v>198</v>
      </c>
      <c r="J36" s="6" t="s">
        <v>161</v>
      </c>
      <c r="K36" s="37" t="s">
        <v>436</v>
      </c>
      <c r="L36" s="6">
        <f>IF(J36="Ya/Tidak",IF(K36="Ya",1,IF(K36="Tidak",0,"Blm Diisi")),IF(J36="A/B/C",IF(K36="A",1,IF(K36="B",0.5,IF(K36="C",0,"Blm Diisi"))),IF(J36="A/B/C/D",IF(K36="A",1,IF(K36="B",0.67,IF(K36="C",0.33,IF(K36="D",0,"Blm Diisi")))),IF(J36="A/B/C/D/E",IF(K36="A",1,IF(K36="B",0.75,IF(K36="C",0.5,IF(K36="D",0.25,IF(K36="E",0,"Blm Diisi")))))))))</f>
        <v>1</v>
      </c>
      <c r="M36" s="38"/>
      <c r="O36" s="37"/>
    </row>
    <row r="37" spans="1:15" customFormat="1" x14ac:dyDescent="0.3">
      <c r="A37" s="44"/>
      <c r="B37" s="45" t="s">
        <v>23</v>
      </c>
      <c r="C37" s="46" t="s">
        <v>24</v>
      </c>
      <c r="D37" s="47"/>
      <c r="E37" s="48"/>
      <c r="F37" s="49"/>
      <c r="G37" s="49"/>
      <c r="H37" s="50">
        <v>4.5</v>
      </c>
      <c r="I37" s="50"/>
      <c r="J37" s="51"/>
      <c r="K37" s="52"/>
      <c r="L37" s="51">
        <f>L38+L48</f>
        <v>4.5</v>
      </c>
      <c r="M37" s="53">
        <f>L37/H37</f>
        <v>1</v>
      </c>
      <c r="O37" s="52"/>
    </row>
    <row r="38" spans="1:15" customFormat="1" x14ac:dyDescent="0.3">
      <c r="A38" s="29"/>
      <c r="B38" s="30"/>
      <c r="C38" s="56" t="s">
        <v>25</v>
      </c>
      <c r="D38" s="56" t="s">
        <v>26</v>
      </c>
      <c r="E38" s="160"/>
      <c r="F38" s="31"/>
      <c r="G38" s="31"/>
      <c r="H38" s="32">
        <v>1.5</v>
      </c>
      <c r="I38" s="57"/>
      <c r="J38" s="33"/>
      <c r="K38" s="133"/>
      <c r="L38" s="33">
        <f>IF(COUNT(L39:L47)=COUNTA(L39:L47),AVERAGE(L39:L47)*H38,"ISI DULU")</f>
        <v>1.5</v>
      </c>
      <c r="M38" s="34">
        <f>L38/H38</f>
        <v>1</v>
      </c>
      <c r="O38" s="41"/>
    </row>
    <row r="39" spans="1:15" customFormat="1" ht="86.4" x14ac:dyDescent="0.3">
      <c r="A39" s="35"/>
      <c r="B39" s="36"/>
      <c r="C39" s="58"/>
      <c r="D39" s="4" t="s">
        <v>8</v>
      </c>
      <c r="E39" s="3" t="s">
        <v>199</v>
      </c>
      <c r="F39" s="6" t="s">
        <v>150</v>
      </c>
      <c r="G39" s="7"/>
      <c r="H39" s="8"/>
      <c r="I39" s="3" t="s">
        <v>200</v>
      </c>
      <c r="J39" s="6" t="s">
        <v>161</v>
      </c>
      <c r="K39" s="37" t="s">
        <v>436</v>
      </c>
      <c r="L39" s="6">
        <f t="shared" ref="L39:L47" si="1">IF(J39="Ya/Tidak",IF(K39="Ya",1,IF(K39="Tidak",0,"Blm Diisi")),IF(J39="A/B/C",IF(K39="A",1,IF(K39="B",0.5,IF(K39="C",0,"Blm Diisi"))),IF(J39="A/B/C/D",IF(K39="A",1,IF(K39="B",0.67,IF(K39="C",0.33,IF(K39="D",0,"Blm Diisi")))),IF(J39="A/B/C/D/E",IF(K39="A",1,IF(K39="B",0.75,IF(K39="C",0.5,IF(K39="D",0.25,IF(K39="E",0,"Blm Diisi")))))))))</f>
        <v>1</v>
      </c>
      <c r="M39" s="38"/>
      <c r="O39" s="37"/>
    </row>
    <row r="40" spans="1:15" customFormat="1" ht="43.2" x14ac:dyDescent="0.3">
      <c r="A40" s="35"/>
      <c r="B40" s="36"/>
      <c r="C40" s="58"/>
      <c r="D40" s="4" t="s">
        <v>9</v>
      </c>
      <c r="E40" s="3" t="s">
        <v>201</v>
      </c>
      <c r="F40" s="6" t="s">
        <v>150</v>
      </c>
      <c r="G40" s="7"/>
      <c r="H40" s="8"/>
      <c r="I40" s="3" t="s">
        <v>202</v>
      </c>
      <c r="J40" s="6" t="s">
        <v>161</v>
      </c>
      <c r="K40" s="37" t="s">
        <v>436</v>
      </c>
      <c r="L40" s="6">
        <f t="shared" si="1"/>
        <v>1</v>
      </c>
      <c r="M40" s="38"/>
      <c r="O40" s="37"/>
    </row>
    <row r="41" spans="1:15" customFormat="1" ht="72" x14ac:dyDescent="0.3">
      <c r="A41" s="35"/>
      <c r="B41" s="36"/>
      <c r="C41" s="58"/>
      <c r="D41" s="4" t="s">
        <v>10</v>
      </c>
      <c r="E41" s="3" t="s">
        <v>203</v>
      </c>
      <c r="F41" s="6" t="s">
        <v>150</v>
      </c>
      <c r="G41" s="7"/>
      <c r="H41" s="8"/>
      <c r="I41" s="3" t="s">
        <v>204</v>
      </c>
      <c r="J41" s="6" t="s">
        <v>161</v>
      </c>
      <c r="K41" s="37" t="s">
        <v>436</v>
      </c>
      <c r="L41" s="6">
        <f t="shared" si="1"/>
        <v>1</v>
      </c>
      <c r="M41" s="38"/>
      <c r="O41" s="37"/>
    </row>
    <row r="42" spans="1:15" customFormat="1" ht="86.4" x14ac:dyDescent="0.3">
      <c r="A42" s="35"/>
      <c r="B42" s="36"/>
      <c r="C42" s="58"/>
      <c r="D42" s="4" t="s">
        <v>12</v>
      </c>
      <c r="E42" s="3" t="s">
        <v>205</v>
      </c>
      <c r="F42" s="6" t="s">
        <v>150</v>
      </c>
      <c r="G42" s="7"/>
      <c r="H42" s="8"/>
      <c r="I42" s="3" t="s">
        <v>206</v>
      </c>
      <c r="J42" s="6" t="s">
        <v>161</v>
      </c>
      <c r="K42" s="37" t="s">
        <v>436</v>
      </c>
      <c r="L42" s="6">
        <f t="shared" si="1"/>
        <v>1</v>
      </c>
      <c r="M42" s="38"/>
      <c r="O42" s="37"/>
    </row>
    <row r="43" spans="1:15" customFormat="1" ht="86.4" x14ac:dyDescent="0.3">
      <c r="A43" s="35"/>
      <c r="B43" s="36"/>
      <c r="C43" s="58"/>
      <c r="D43" s="4" t="s">
        <v>13</v>
      </c>
      <c r="E43" s="3" t="s">
        <v>207</v>
      </c>
      <c r="F43" s="6" t="s">
        <v>150</v>
      </c>
      <c r="G43" s="7"/>
      <c r="H43" s="8"/>
      <c r="I43" s="3" t="s">
        <v>208</v>
      </c>
      <c r="J43" s="6" t="s">
        <v>161</v>
      </c>
      <c r="K43" s="37" t="s">
        <v>436</v>
      </c>
      <c r="L43" s="6">
        <f t="shared" si="1"/>
        <v>1</v>
      </c>
      <c r="M43" s="38"/>
      <c r="O43" s="37"/>
    </row>
    <row r="44" spans="1:15" customFormat="1" ht="86.4" x14ac:dyDescent="0.3">
      <c r="A44" s="35"/>
      <c r="B44" s="36"/>
      <c r="C44" s="58"/>
      <c r="D44" s="4" t="s">
        <v>16</v>
      </c>
      <c r="E44" s="3" t="s">
        <v>458</v>
      </c>
      <c r="F44" s="6" t="s">
        <v>150</v>
      </c>
      <c r="G44" s="7"/>
      <c r="H44" s="8"/>
      <c r="I44" s="3" t="s">
        <v>148</v>
      </c>
      <c r="J44" s="6" t="s">
        <v>161</v>
      </c>
      <c r="K44" s="37" t="s">
        <v>436</v>
      </c>
      <c r="L44" s="6">
        <f t="shared" si="1"/>
        <v>1</v>
      </c>
      <c r="M44" s="38"/>
      <c r="O44" s="37"/>
    </row>
    <row r="45" spans="1:15" customFormat="1" ht="72" x14ac:dyDescent="0.3">
      <c r="A45" s="35"/>
      <c r="B45" s="36"/>
      <c r="C45" s="58"/>
      <c r="D45" s="4" t="s">
        <v>185</v>
      </c>
      <c r="E45" s="3" t="s">
        <v>209</v>
      </c>
      <c r="F45" s="6" t="s">
        <v>150</v>
      </c>
      <c r="G45" s="7"/>
      <c r="H45" s="8"/>
      <c r="I45" s="3" t="s">
        <v>210</v>
      </c>
      <c r="J45" s="6" t="s">
        <v>161</v>
      </c>
      <c r="K45" s="37" t="s">
        <v>436</v>
      </c>
      <c r="L45" s="6">
        <f t="shared" si="1"/>
        <v>1</v>
      </c>
      <c r="M45" s="38"/>
      <c r="O45" s="37"/>
    </row>
    <row r="46" spans="1:15" customFormat="1" ht="43.2" x14ac:dyDescent="0.3">
      <c r="A46" s="35"/>
      <c r="B46" s="36"/>
      <c r="C46" s="58"/>
      <c r="D46" s="4" t="s">
        <v>211</v>
      </c>
      <c r="E46" s="3" t="s">
        <v>212</v>
      </c>
      <c r="F46" s="6" t="s">
        <v>150</v>
      </c>
      <c r="G46" s="7"/>
      <c r="H46" s="8"/>
      <c r="I46" s="3" t="s">
        <v>213</v>
      </c>
      <c r="J46" s="6" t="s">
        <v>14</v>
      </c>
      <c r="K46" s="37" t="s">
        <v>150</v>
      </c>
      <c r="L46" s="6">
        <f t="shared" si="1"/>
        <v>1</v>
      </c>
      <c r="M46" s="38"/>
      <c r="O46" s="37"/>
    </row>
    <row r="47" spans="1:15" customFormat="1" ht="43.2" x14ac:dyDescent="0.3">
      <c r="A47" s="35"/>
      <c r="B47" s="36"/>
      <c r="C47" s="58"/>
      <c r="D47" s="4" t="s">
        <v>214</v>
      </c>
      <c r="E47" s="3" t="s">
        <v>215</v>
      </c>
      <c r="F47" s="6" t="s">
        <v>150</v>
      </c>
      <c r="G47" s="7"/>
      <c r="H47" s="8"/>
      <c r="I47" s="3" t="s">
        <v>216</v>
      </c>
      <c r="J47" s="6" t="s">
        <v>14</v>
      </c>
      <c r="K47" s="37" t="s">
        <v>150</v>
      </c>
      <c r="L47" s="6">
        <f t="shared" si="1"/>
        <v>1</v>
      </c>
      <c r="M47" s="38"/>
      <c r="O47" s="37"/>
    </row>
    <row r="48" spans="1:15" customFormat="1" x14ac:dyDescent="0.3">
      <c r="A48" s="29"/>
      <c r="B48" s="30"/>
      <c r="C48" s="56" t="s">
        <v>28</v>
      </c>
      <c r="D48" s="56" t="s">
        <v>29</v>
      </c>
      <c r="E48" s="59"/>
      <c r="F48" s="31"/>
      <c r="G48" s="31"/>
      <c r="H48" s="32">
        <v>3</v>
      </c>
      <c r="I48" s="59"/>
      <c r="J48" s="60"/>
      <c r="K48" s="133"/>
      <c r="L48" s="33">
        <f>IF(COUNT(L49:L49)=COUNTA(L49:L49),AVERAGE(L49:L49)*H48,"ISI DULU")</f>
        <v>3</v>
      </c>
      <c r="M48" s="34">
        <f>L48/H48</f>
        <v>1</v>
      </c>
      <c r="O48" s="61"/>
    </row>
    <row r="49" spans="1:15" customFormat="1" ht="57.6" x14ac:dyDescent="0.3">
      <c r="A49" s="35"/>
      <c r="B49" s="36"/>
      <c r="C49" s="58"/>
      <c r="D49" s="4" t="s">
        <v>8</v>
      </c>
      <c r="E49" s="2" t="s">
        <v>30</v>
      </c>
      <c r="F49" s="7"/>
      <c r="G49" s="6" t="s">
        <v>177</v>
      </c>
      <c r="H49" s="62"/>
      <c r="I49" s="3" t="s">
        <v>217</v>
      </c>
      <c r="J49" s="6" t="s">
        <v>162</v>
      </c>
      <c r="K49" s="37" t="s">
        <v>436</v>
      </c>
      <c r="L49" s="6">
        <f>IF(J49="Ya/Tidak",IF(K49="Ya",1,IF(K49="Tidak",0,"Blm Diisi")),IF(J49="A/B/C",IF(K49="A",1,IF(K49="B",0.5,IF(K49="C",0,"Blm Diisi"))),IF(J49="A/B/C/D",IF(K49="A",1,IF(K49="B",0.67,IF(K49="C",0.33,IF(K49="D",0,"Blm Diisi")))),IF(J49="A/B/C/D/E",IF(K49="A",1,IF(K49="B",0.75,IF(K49="C",0.5,IF(K49="D",0.25,IF(K49="E",0,"Blm Diisi")))))))))</f>
        <v>1</v>
      </c>
      <c r="M49" s="38"/>
      <c r="O49" s="37"/>
    </row>
    <row r="50" spans="1:15" customFormat="1" x14ac:dyDescent="0.3">
      <c r="A50" s="44"/>
      <c r="B50" s="45" t="s">
        <v>31</v>
      </c>
      <c r="C50" s="46" t="s">
        <v>32</v>
      </c>
      <c r="D50" s="47"/>
      <c r="E50" s="48"/>
      <c r="F50" s="49"/>
      <c r="G50" s="49"/>
      <c r="H50" s="50">
        <v>3</v>
      </c>
      <c r="I50" s="50"/>
      <c r="J50" s="51"/>
      <c r="K50" s="52"/>
      <c r="L50" s="51">
        <f>L51+L57+L60+L63</f>
        <v>3</v>
      </c>
      <c r="M50" s="53">
        <f>L50/H50</f>
        <v>1</v>
      </c>
      <c r="O50" s="52"/>
    </row>
    <row r="51" spans="1:15" customFormat="1" x14ac:dyDescent="0.3">
      <c r="A51" s="29"/>
      <c r="B51" s="30"/>
      <c r="C51" s="30">
        <v>1</v>
      </c>
      <c r="D51" s="203" t="s">
        <v>33</v>
      </c>
      <c r="E51" s="203"/>
      <c r="F51" s="31"/>
      <c r="G51" s="31"/>
      <c r="H51" s="32">
        <v>0.625</v>
      </c>
      <c r="I51" s="32"/>
      <c r="J51" s="33"/>
      <c r="K51" s="133"/>
      <c r="L51" s="33">
        <f>IF(COUNT(L52:L56)=COUNTA(L52:L56),AVERAGE(L52:L56)*H51,"ISI DULU")</f>
        <v>0.625</v>
      </c>
      <c r="M51" s="34">
        <f>L51/H51</f>
        <v>1</v>
      </c>
      <c r="O51" s="41"/>
    </row>
    <row r="52" spans="1:15" customFormat="1" ht="86.4" x14ac:dyDescent="0.3">
      <c r="A52" s="35"/>
      <c r="B52" s="36"/>
      <c r="C52" s="36"/>
      <c r="D52" s="4" t="s">
        <v>8</v>
      </c>
      <c r="E52" s="3" t="s">
        <v>34</v>
      </c>
      <c r="F52" s="6" t="s">
        <v>150</v>
      </c>
      <c r="G52" s="7"/>
      <c r="H52" s="8"/>
      <c r="I52" s="3" t="s">
        <v>35</v>
      </c>
      <c r="J52" s="6" t="s">
        <v>162</v>
      </c>
      <c r="K52" s="37" t="s">
        <v>436</v>
      </c>
      <c r="L52" s="6">
        <f>IF(J52="Ya/Tidak",IF(K52="Ya",1,IF(K52="Tidak",0,"Blm Diisi")),IF(J52="A/B/C",IF(K52="A",1,IF(K52="B",0.5,IF(K52="C",0,"Blm Diisi"))),IF(J52="A/B/C/D",IF(K52="A",1,IF(K52="B",0.67,IF(K52="C",0.33,IF(K52="D",0,"Blm Diisi")))),IF(J52="A/B/C/D/E",IF(K52="A",1,IF(K52="B",0.75,IF(K52="C",0.5,IF(K52="D",0.25,IF(K52="E",0,"Blm Diisi")))))))))</f>
        <v>1</v>
      </c>
      <c r="M52" s="38"/>
      <c r="O52" s="37"/>
    </row>
    <row r="53" spans="1:15" customFormat="1" ht="57.6" x14ac:dyDescent="0.3">
      <c r="A53" s="35"/>
      <c r="B53" s="36"/>
      <c r="C53" s="36"/>
      <c r="D53" s="4" t="s">
        <v>9</v>
      </c>
      <c r="E53" s="3" t="s">
        <v>36</v>
      </c>
      <c r="F53" s="6" t="s">
        <v>150</v>
      </c>
      <c r="G53" s="7"/>
      <c r="H53" s="8"/>
      <c r="I53" s="3" t="s">
        <v>37</v>
      </c>
      <c r="J53" s="6" t="s">
        <v>162</v>
      </c>
      <c r="K53" s="37" t="s">
        <v>436</v>
      </c>
      <c r="L53" s="6">
        <f>IF(J53="Ya/Tidak",IF(K53="Ya",1,IF(K53="Tidak",0,"Blm Diisi")),IF(J53="A/B/C",IF(K53="A",1,IF(K53="B",0.5,IF(K53="C",0,"Blm Diisi"))),IF(J53="A/B/C/D",IF(K53="A",1,IF(K53="B",0.67,IF(K53="C",0.33,IF(K53="D",0,"Blm Diisi")))),IF(J53="A/B/C/D/E",IF(K53="A",1,IF(K53="B",0.75,IF(K53="C",0.5,IF(K53="D",0.25,IF(K53="E",0,"Blm Diisi")))))))))</f>
        <v>1</v>
      </c>
      <c r="M53" s="38"/>
      <c r="O53" s="37"/>
    </row>
    <row r="54" spans="1:15" customFormat="1" ht="57.6" x14ac:dyDescent="0.3">
      <c r="A54" s="35"/>
      <c r="B54" s="36"/>
      <c r="C54" s="36"/>
      <c r="D54" s="4" t="s">
        <v>10</v>
      </c>
      <c r="E54" s="3" t="s">
        <v>38</v>
      </c>
      <c r="F54" s="6" t="s">
        <v>150</v>
      </c>
      <c r="G54" s="7"/>
      <c r="H54" s="8"/>
      <c r="I54" s="3" t="s">
        <v>39</v>
      </c>
      <c r="J54" s="6" t="s">
        <v>162</v>
      </c>
      <c r="K54" s="37" t="s">
        <v>436</v>
      </c>
      <c r="L54" s="6">
        <f>IF(J54="Ya/Tidak",IF(K54="Ya",1,IF(K54="Tidak",0,"Blm Diisi")),IF(J54="A/B/C",IF(K54="A",1,IF(K54="B",0.5,IF(K54="C",0,"Blm Diisi"))),IF(J54="A/B/C/D",IF(K54="A",1,IF(K54="B",0.67,IF(K54="C",0.33,IF(K54="D",0,"Blm Diisi")))),IF(J54="A/B/C/D/E",IF(K54="A",1,IF(K54="B",0.75,IF(K54="C",0.5,IF(K54="D",0.25,IF(K54="E",0,"Blm Diisi")))))))))</f>
        <v>1</v>
      </c>
      <c r="M54" s="38"/>
      <c r="O54" s="37"/>
    </row>
    <row r="55" spans="1:15" customFormat="1" ht="100.8" x14ac:dyDescent="0.3">
      <c r="A55" s="35"/>
      <c r="B55" s="36"/>
      <c r="C55" s="36"/>
      <c r="D55" s="4" t="s">
        <v>12</v>
      </c>
      <c r="E55" s="3" t="s">
        <v>40</v>
      </c>
      <c r="F55" s="6" t="s">
        <v>150</v>
      </c>
      <c r="G55" s="7"/>
      <c r="H55" s="8"/>
      <c r="I55" s="3" t="s">
        <v>41</v>
      </c>
      <c r="J55" s="6" t="s">
        <v>162</v>
      </c>
      <c r="K55" s="37" t="s">
        <v>436</v>
      </c>
      <c r="L55" s="6">
        <f>IF(J55="Ya/Tidak",IF(K55="Ya",1,IF(K55="Tidak",0,"Blm Diisi")),IF(J55="A/B/C",IF(K55="A",1,IF(K55="B",0.5,IF(K55="C",0,"Blm Diisi"))),IF(J55="A/B/C/D",IF(K55="A",1,IF(K55="B",0.67,IF(K55="C",0.33,IF(K55="D",0,"Blm Diisi")))),IF(J55="A/B/C/D/E",IF(K55="A",1,IF(K55="B",0.75,IF(K55="C",0.5,IF(K55="D",0.25,IF(K55="E",0,"Blm Diisi")))))))))</f>
        <v>1</v>
      </c>
      <c r="M55" s="38"/>
      <c r="O55" s="37"/>
    </row>
    <row r="56" spans="1:15" customFormat="1" ht="57.6" x14ac:dyDescent="0.3">
      <c r="A56" s="35"/>
      <c r="B56" s="36"/>
      <c r="C56" s="36"/>
      <c r="D56" s="4" t="s">
        <v>13</v>
      </c>
      <c r="E56" s="3" t="s">
        <v>441</v>
      </c>
      <c r="F56" s="6"/>
      <c r="G56" s="7"/>
      <c r="H56" s="8"/>
      <c r="I56" s="3" t="s">
        <v>152</v>
      </c>
      <c r="J56" s="6" t="s">
        <v>162</v>
      </c>
      <c r="K56" s="37" t="s">
        <v>436</v>
      </c>
      <c r="L56" s="6">
        <f>IF(J56="Ya/Tidak",IF(K56="Ya",1,IF(K56="Tidak",0,"Blm Diisi")),IF(J56="A/B/C",IF(K56="A",1,IF(K56="B",0.5,IF(K56="C",0,"Blm Diisi"))),IF(J56="A/B/C/D",IF(K56="A",1,IF(K56="B",0.67,IF(K56="C",0.33,IF(K56="D",0,"Blm Diisi")))),IF(J56="A/B/C/D/E",IF(K56="A",1,IF(K56="B",0.75,IF(K56="C",0.5,IF(K56="D",0.25,IF(K56="E",0,"Blm Diisi")))))))))</f>
        <v>1</v>
      </c>
      <c r="M56" s="38"/>
      <c r="O56" s="37"/>
    </row>
    <row r="57" spans="1:15" customFormat="1" x14ac:dyDescent="0.3">
      <c r="A57" s="29"/>
      <c r="B57" s="30"/>
      <c r="C57" s="30">
        <v>2</v>
      </c>
      <c r="D57" s="203" t="s">
        <v>42</v>
      </c>
      <c r="E57" s="203"/>
      <c r="F57" s="31"/>
      <c r="G57" s="31"/>
      <c r="H57" s="32">
        <v>0.75</v>
      </c>
      <c r="I57" s="32"/>
      <c r="J57" s="33"/>
      <c r="K57" s="133"/>
      <c r="L57" s="33">
        <f>IF(COUNT(L58:L59)=COUNTA(L58:L59),AVERAGE(L58:L59)*H57,"ISI DULU")</f>
        <v>0.75</v>
      </c>
      <c r="M57" s="34">
        <f>L57/H57</f>
        <v>1</v>
      </c>
      <c r="O57" s="41"/>
    </row>
    <row r="58" spans="1:15" customFormat="1" ht="28.8" x14ac:dyDescent="0.3">
      <c r="A58" s="35"/>
      <c r="B58" s="36"/>
      <c r="C58" s="36"/>
      <c r="D58" s="4" t="s">
        <v>8</v>
      </c>
      <c r="E58" s="3" t="s">
        <v>218</v>
      </c>
      <c r="F58" s="6" t="s">
        <v>150</v>
      </c>
      <c r="G58" s="7"/>
      <c r="H58" s="8"/>
      <c r="I58" s="3" t="s">
        <v>219</v>
      </c>
      <c r="J58" s="6" t="s">
        <v>14</v>
      </c>
      <c r="K58" s="37" t="s">
        <v>150</v>
      </c>
      <c r="L58" s="6">
        <f>IF(J58="Ya/Tidak",IF(K58="Ya",1,IF(K58="Tidak",0,"Blm Diisi")),IF(J58="A/B/C",IF(K58="A",1,IF(K58="B",0.5,IF(K58="C",0,"Blm Diisi"))),IF(J58="A/B/C/D",IF(K58="A",1,IF(K58="B",0.67,IF(K58="C",0.33,IF(K58="D",0,"Blm Diisi")))),IF(J58="A/B/C/D/E",IF(K58="A",1,IF(K58="B",0.75,IF(K58="C",0.5,IF(K58="D",0.25,IF(K58="E",0,"Blm Diisi")))))))))</f>
        <v>1</v>
      </c>
      <c r="M58" s="38"/>
      <c r="O58" s="37"/>
    </row>
    <row r="59" spans="1:15" customFormat="1" ht="72" x14ac:dyDescent="0.3">
      <c r="A59" s="35"/>
      <c r="B59" s="36"/>
      <c r="C59" s="36"/>
      <c r="D59" s="4" t="s">
        <v>9</v>
      </c>
      <c r="E59" s="3" t="s">
        <v>220</v>
      </c>
      <c r="F59" s="7"/>
      <c r="G59" s="6" t="s">
        <v>177</v>
      </c>
      <c r="H59" s="8"/>
      <c r="I59" s="3" t="s">
        <v>43</v>
      </c>
      <c r="J59" s="6" t="s">
        <v>162</v>
      </c>
      <c r="K59" s="37" t="s">
        <v>436</v>
      </c>
      <c r="L59" s="6">
        <f>IF(J59="Ya/Tidak",IF(K59="Ya",1,IF(K59="Tidak",0,"Blm Diisi")),IF(J59="A/B/C",IF(K59="A",1,IF(K59="B",0.5,IF(K59="C",0,"Blm Diisi"))),IF(J59="A/B/C/D",IF(K59="A",1,IF(K59="B",0.67,IF(K59="C",0.33,IF(K59="D",0,"Blm Diisi")))),IF(J59="A/B/C/D/E",IF(K59="A",1,IF(K59="B",0.75,IF(K59="C",0.5,IF(K59="D",0.25,IF(K59="E",0,"Blm Diisi")))))))))</f>
        <v>1</v>
      </c>
      <c r="M59" s="38"/>
      <c r="O59" s="37"/>
    </row>
    <row r="60" spans="1:15" customFormat="1" x14ac:dyDescent="0.3">
      <c r="A60" s="29"/>
      <c r="B60" s="30"/>
      <c r="C60" s="30">
        <v>3</v>
      </c>
      <c r="D60" s="203" t="s">
        <v>46</v>
      </c>
      <c r="E60" s="203"/>
      <c r="F60" s="31"/>
      <c r="G60" s="31"/>
      <c r="H60" s="32">
        <v>0.625</v>
      </c>
      <c r="I60" s="32"/>
      <c r="J60" s="33"/>
      <c r="K60" s="133"/>
      <c r="L60" s="33">
        <f>IF(COUNT(L61:L62)=COUNTA(L61:L62),AVERAGE(L61:L62)*H60,"ISI DULU")</f>
        <v>0.625</v>
      </c>
      <c r="M60" s="34">
        <f>L60/H60</f>
        <v>1</v>
      </c>
      <c r="O60" s="41"/>
    </row>
    <row r="61" spans="1:15" customFormat="1" ht="57.6" x14ac:dyDescent="0.3">
      <c r="A61" s="35"/>
      <c r="B61" s="36"/>
      <c r="C61" s="36"/>
      <c r="D61" s="4" t="s">
        <v>8</v>
      </c>
      <c r="E61" s="3" t="s">
        <v>222</v>
      </c>
      <c r="F61" s="7"/>
      <c r="G61" s="6" t="s">
        <v>177</v>
      </c>
      <c r="H61" s="8"/>
      <c r="I61" s="3" t="s">
        <v>223</v>
      </c>
      <c r="J61" s="6" t="s">
        <v>14</v>
      </c>
      <c r="K61" s="37" t="s">
        <v>150</v>
      </c>
      <c r="L61" s="6">
        <f>IF(J61="Ya/Tidak",IF(K61="Ya",1,IF(K61="Tidak",0,"Blm Diisi")),IF(J61="A/B/C",IF(K61="A",1,IF(K61="B",0.5,IF(K61="C",0,"Blm Diisi"))),IF(J61="A/B/C/D",IF(K61="A",1,IF(K61="B",0.67,IF(K61="C",0.33,IF(K61="D",0,"Blm Diisi")))),IF(J61="A/B/C/D/E",IF(K61="A",1,IF(K61="B",0.75,IF(K61="C",0.5,IF(K61="D",0.25,IF(K61="E",0,"Blm Diisi")))))))))</f>
        <v>1</v>
      </c>
      <c r="M61" s="38"/>
      <c r="O61" s="37"/>
    </row>
    <row r="62" spans="1:15" customFormat="1" ht="72" x14ac:dyDescent="0.3">
      <c r="A62" s="35"/>
      <c r="B62" s="36"/>
      <c r="C62" s="36"/>
      <c r="D62" s="4" t="s">
        <v>9</v>
      </c>
      <c r="E62" s="3" t="s">
        <v>49</v>
      </c>
      <c r="F62" s="6" t="s">
        <v>150</v>
      </c>
      <c r="G62" s="7"/>
      <c r="H62" s="8"/>
      <c r="I62" s="3" t="s">
        <v>50</v>
      </c>
      <c r="J62" s="6" t="s">
        <v>161</v>
      </c>
      <c r="K62" s="37" t="s">
        <v>436</v>
      </c>
      <c r="L62" s="6">
        <f>IF(J62="Ya/Tidak",IF(K62="Ya",1,IF(K62="Tidak",0,"Blm Diisi")),IF(J62="A/B/C",IF(K62="A",1,IF(K62="B",0.5,IF(K62="C",0,"Blm Diisi"))),IF(J62="A/B/C/D",IF(K62="A",1,IF(K62="B",0.67,IF(K62="C",0.33,IF(K62="D",0,"Blm Diisi")))),IF(J62="A/B/C/D/E",IF(K62="A",1,IF(K62="B",0.75,IF(K62="C",0.5,IF(K62="D",0.25,IF(K62="E",0,"Blm Diisi")))))))))</f>
        <v>1</v>
      </c>
      <c r="M62" s="38"/>
      <c r="O62" s="37"/>
    </row>
    <row r="63" spans="1:15" customFormat="1" ht="15" customHeight="1" x14ac:dyDescent="0.3">
      <c r="A63" s="29"/>
      <c r="B63" s="30"/>
      <c r="C63" s="30">
        <v>4</v>
      </c>
      <c r="D63" s="203" t="s">
        <v>224</v>
      </c>
      <c r="E63" s="203"/>
      <c r="F63" s="60"/>
      <c r="G63" s="31"/>
      <c r="H63" s="32">
        <v>1</v>
      </c>
      <c r="I63" s="59"/>
      <c r="J63" s="60"/>
      <c r="K63" s="63"/>
      <c r="L63" s="33">
        <f>IF(COUNT(L64:L64)=COUNTA(L64:L64),AVERAGE(L64:L64)*H63,"ISI DULU")</f>
        <v>1</v>
      </c>
      <c r="M63" s="34">
        <f>L63/H63</f>
        <v>1</v>
      </c>
      <c r="O63" s="63"/>
    </row>
    <row r="64" spans="1:15" customFormat="1" ht="45" customHeight="1" x14ac:dyDescent="0.3">
      <c r="A64" s="35"/>
      <c r="B64" s="36"/>
      <c r="C64" s="36"/>
      <c r="D64" s="4" t="s">
        <v>8</v>
      </c>
      <c r="E64" s="5" t="s">
        <v>225</v>
      </c>
      <c r="F64" s="6"/>
      <c r="G64" s="7"/>
      <c r="H64" s="8"/>
      <c r="I64" s="3" t="s">
        <v>226</v>
      </c>
      <c r="J64" s="64" t="s">
        <v>227</v>
      </c>
      <c r="K64" s="37">
        <v>100</v>
      </c>
      <c r="L64" s="6">
        <f>IF(OR(K64&gt;0,K64=0),K64/100,"Blm Diisi")</f>
        <v>1</v>
      </c>
      <c r="M64" s="38"/>
      <c r="O64" s="37"/>
    </row>
    <row r="65" spans="1:15" customFormat="1" x14ac:dyDescent="0.3">
      <c r="A65" s="44"/>
      <c r="B65" s="45" t="s">
        <v>51</v>
      </c>
      <c r="C65" s="46" t="s">
        <v>52</v>
      </c>
      <c r="D65" s="47"/>
      <c r="E65" s="48"/>
      <c r="F65" s="49"/>
      <c r="G65" s="49"/>
      <c r="H65" s="50">
        <v>11.5</v>
      </c>
      <c r="I65" s="50"/>
      <c r="J65" s="51"/>
      <c r="K65" s="52"/>
      <c r="L65" s="51">
        <f>L66+L71+L77+L83+L89+L92+L96+L101</f>
        <v>11.5</v>
      </c>
      <c r="M65" s="53">
        <f>L65/H65</f>
        <v>1</v>
      </c>
      <c r="O65" s="52"/>
    </row>
    <row r="66" spans="1:15" customFormat="1" x14ac:dyDescent="0.3">
      <c r="A66" s="29"/>
      <c r="B66" s="30"/>
      <c r="C66" s="30">
        <v>1</v>
      </c>
      <c r="D66" s="203" t="s">
        <v>228</v>
      </c>
      <c r="E66" s="203"/>
      <c r="F66" s="31"/>
      <c r="G66" s="31"/>
      <c r="H66" s="32">
        <v>0.5</v>
      </c>
      <c r="I66" s="32"/>
      <c r="J66" s="33"/>
      <c r="K66" s="133"/>
      <c r="L66" s="33">
        <f>IF(COUNT(L67:L70)=COUNTA(L67:L70),AVERAGE(L67:L70)*H66,"ISI DULU")</f>
        <v>0.5</v>
      </c>
      <c r="M66" s="34">
        <f>L66/H66</f>
        <v>1</v>
      </c>
      <c r="O66" s="41"/>
    </row>
    <row r="67" spans="1:15" customFormat="1" ht="28.8" x14ac:dyDescent="0.3">
      <c r="A67" s="35"/>
      <c r="B67" s="36"/>
      <c r="C67" s="36"/>
      <c r="D67" s="4" t="s">
        <v>8</v>
      </c>
      <c r="E67" s="3" t="s">
        <v>233</v>
      </c>
      <c r="F67" s="6" t="s">
        <v>150</v>
      </c>
      <c r="G67" s="7"/>
      <c r="H67" s="8"/>
      <c r="I67" s="3" t="s">
        <v>234</v>
      </c>
      <c r="J67" s="6" t="s">
        <v>14</v>
      </c>
      <c r="K67" s="37" t="s">
        <v>150</v>
      </c>
      <c r="L67" s="6">
        <f>IF(J67="Ya/Tidak",IF(K67="Ya",1,IF(K67="Tidak",0,"Blm Diisi")),IF(J67="A/B/C",IF(K67="A",1,IF(K67="B",0.5,IF(K67="C",0,"Blm Diisi"))),IF(J67="A/B/C/D",IF(K67="A",1,IF(K67="B",0.67,IF(K67="C",0.33,IF(K67="D",0,"Blm Diisi")))),IF(J67="A/B/C/D/E",IF(K67="A",1,IF(K67="B",0.75,IF(K67="C",0.5,IF(K67="D",0.25,IF(K67="E",0,"Blm Diisi")))))))))</f>
        <v>1</v>
      </c>
      <c r="M67" s="38"/>
      <c r="O67" s="37"/>
    </row>
    <row r="68" spans="1:15" customFormat="1" ht="28.8" x14ac:dyDescent="0.3">
      <c r="A68" s="35"/>
      <c r="B68" s="36"/>
      <c r="C68" s="36"/>
      <c r="D68" s="4" t="s">
        <v>9</v>
      </c>
      <c r="E68" s="3" t="s">
        <v>235</v>
      </c>
      <c r="F68" s="6" t="s">
        <v>150</v>
      </c>
      <c r="G68" s="7"/>
      <c r="H68" s="8"/>
      <c r="I68" s="3" t="s">
        <v>236</v>
      </c>
      <c r="J68" s="6" t="s">
        <v>14</v>
      </c>
      <c r="K68" s="37" t="s">
        <v>150</v>
      </c>
      <c r="L68" s="6">
        <f>IF(J68="Ya/Tidak",IF(K68="Ya",1,IF(K68="Tidak",0,"Blm Diisi")),IF(J68="A/B/C",IF(K68="A",1,IF(K68="B",0.5,IF(K68="C",0,"Blm Diisi"))),IF(J68="A/B/C/D",IF(K68="A",1,IF(K68="B",0.67,IF(K68="C",0.33,IF(K68="D",0,"Blm Diisi")))),IF(J68="A/B/C/D/E",IF(K68="A",1,IF(K68="B",0.75,IF(K68="C",0.5,IF(K68="D",0.25,IF(K68="E",0,"Blm Diisi")))))))))</f>
        <v>1</v>
      </c>
      <c r="M68" s="38"/>
      <c r="O68" s="37"/>
    </row>
    <row r="69" spans="1:15" customFormat="1" ht="115.2" x14ac:dyDescent="0.3">
      <c r="A69" s="35"/>
      <c r="B69" s="36"/>
      <c r="C69" s="36"/>
      <c r="D69" s="4" t="s">
        <v>10</v>
      </c>
      <c r="E69" s="3" t="s">
        <v>237</v>
      </c>
      <c r="F69" s="6" t="s">
        <v>150</v>
      </c>
      <c r="G69" s="7"/>
      <c r="H69" s="8"/>
      <c r="I69" s="3" t="s">
        <v>238</v>
      </c>
      <c r="J69" s="6" t="s">
        <v>162</v>
      </c>
      <c r="K69" s="132" t="s">
        <v>436</v>
      </c>
      <c r="L69" s="6">
        <f>IF(J69="Ya/Tidak",IF(K69="Ya",1,IF(K69="Tidak",0,"Blm Diisi")),IF(J69="A/B/C",IF(K69="A",1,IF(K69="B",0.5,IF(K69="C",0,"Blm Diisi"))),IF(J69="A/B/C/D",IF(K69="A",1,IF(K69="B",0.67,IF(K69="C",0.33,IF(K69="D",0,"Blm Diisi")))),IF(J69="A/B/C/D/E",IF(K69="A",1,IF(K69="B",0.75,IF(K69="C",0.5,IF(K69="D",0.25,IF(K69="E",0,"Blm Diisi")))))))))</f>
        <v>1</v>
      </c>
      <c r="M69" s="8"/>
      <c r="O69" s="37"/>
    </row>
    <row r="70" spans="1:15" customFormat="1" ht="43.2" x14ac:dyDescent="0.3">
      <c r="A70" s="35"/>
      <c r="B70" s="36"/>
      <c r="C70" s="36"/>
      <c r="D70" s="4" t="s">
        <v>12</v>
      </c>
      <c r="E70" s="3" t="s">
        <v>443</v>
      </c>
      <c r="F70" s="6"/>
      <c r="G70" s="7"/>
      <c r="H70" s="8"/>
      <c r="I70" s="3" t="s">
        <v>53</v>
      </c>
      <c r="J70" s="6" t="s">
        <v>162</v>
      </c>
      <c r="K70" s="132" t="s">
        <v>436</v>
      </c>
      <c r="L70" s="6">
        <f>IF(J70="Ya/Tidak",IF(K70="Ya",1,IF(K70="Tidak",0,"Blm Diisi")),IF(J70="A/B/C",IF(K70="A",1,IF(K70="B",0.5,IF(K70="C",0,"Blm Diisi"))),IF(J70="A/B/C/D",IF(K70="A",1,IF(K70="B",0.67,IF(K70="C",0.33,IF(K70="D",0,"Blm Diisi")))),IF(J70="A/B/C/D/E",IF(K70="A",1,IF(K70="B",0.75,IF(K70="C",0.5,IF(K70="D",0.25,IF(K70="E",0,"Blm Diisi")))))))))</f>
        <v>1</v>
      </c>
      <c r="M70" s="8"/>
      <c r="O70" s="37"/>
    </row>
    <row r="71" spans="1:15" customFormat="1" x14ac:dyDescent="0.3">
      <c r="A71" s="29"/>
      <c r="B71" s="30"/>
      <c r="C71" s="30">
        <v>2</v>
      </c>
      <c r="D71" s="203" t="s">
        <v>239</v>
      </c>
      <c r="E71" s="203"/>
      <c r="F71" s="31"/>
      <c r="G71" s="31"/>
      <c r="H71" s="32">
        <v>2</v>
      </c>
      <c r="I71" s="32"/>
      <c r="J71" s="33"/>
      <c r="K71" s="133">
        <v>2</v>
      </c>
      <c r="L71" s="33">
        <f>IF(COUNT(L72:L76)=COUNTA(L72:L76),AVERAGE(L72:L76)*H71,"ISI DULU")</f>
        <v>2</v>
      </c>
      <c r="M71" s="34">
        <f>L71/H71</f>
        <v>1</v>
      </c>
      <c r="O71" s="41"/>
    </row>
    <row r="72" spans="1:15" customFormat="1" ht="72" x14ac:dyDescent="0.3">
      <c r="A72" s="35"/>
      <c r="B72" s="36"/>
      <c r="C72" s="36"/>
      <c r="D72" s="4" t="s">
        <v>8</v>
      </c>
      <c r="E72" s="3" t="s">
        <v>240</v>
      </c>
      <c r="F72" s="7"/>
      <c r="G72" s="6" t="s">
        <v>177</v>
      </c>
      <c r="H72" s="8"/>
      <c r="I72" s="3" t="s">
        <v>241</v>
      </c>
      <c r="J72" s="6" t="s">
        <v>161</v>
      </c>
      <c r="K72" s="37" t="s">
        <v>436</v>
      </c>
      <c r="L72" s="6">
        <f>IF(J72="Ya/Tidak",IF(K72="Ya",1,IF(K72="Tidak",0,"Blm Diisi")),IF(J72="A/B/C",IF(K72="A",1,IF(K72="B",0.5,IF(K72="C",0,"Blm Diisi"))),IF(J72="A/B/C/D",IF(K72="A",1,IF(K72="B",0.67,IF(K72="C",0.33,IF(K72="D",0,"Blm Diisi")))),IF(J72="A/B/C/D/E",IF(K72="A",1,IF(K72="B",0.75,IF(K72="C",0.5,IF(K72="D",0.25,IF(K72="E",0,"Blm Diisi")))))))))</f>
        <v>1</v>
      </c>
      <c r="M72" s="38"/>
      <c r="O72" s="37"/>
    </row>
    <row r="73" spans="1:15" customFormat="1" ht="28.8" x14ac:dyDescent="0.3">
      <c r="A73" s="35"/>
      <c r="B73" s="36"/>
      <c r="C73" s="36"/>
      <c r="D73" s="4" t="s">
        <v>9</v>
      </c>
      <c r="E73" s="3" t="s">
        <v>242</v>
      </c>
      <c r="F73" s="7"/>
      <c r="G73" s="6" t="s">
        <v>177</v>
      </c>
      <c r="H73" s="8"/>
      <c r="I73" s="3" t="s">
        <v>243</v>
      </c>
      <c r="J73" s="6" t="s">
        <v>14</v>
      </c>
      <c r="K73" s="37" t="s">
        <v>150</v>
      </c>
      <c r="L73" s="6">
        <f>IF(J73="Ya/Tidak",IF(K73="Ya",1,IF(K73="Tidak",0,"Blm Diisi")),IF(J73="A/B/C",IF(K73="A",1,IF(K73="B",0.5,IF(K73="C",0,"Blm Diisi"))),IF(J73="A/B/C/D",IF(K73="A",1,IF(K73="B",0.67,IF(K73="C",0.33,IF(K73="D",0,"Blm Diisi")))),IF(J73="A/B/C/D/E",IF(K73="A",1,IF(K73="B",0.75,IF(K73="C",0.5,IF(K73="D",0.25,IF(K73="E",0,"Blm Diisi")))))))))</f>
        <v>1</v>
      </c>
      <c r="M73" s="38"/>
      <c r="O73" s="37"/>
    </row>
    <row r="74" spans="1:15" customFormat="1" ht="28.8" x14ac:dyDescent="0.3">
      <c r="A74" s="35"/>
      <c r="B74" s="36"/>
      <c r="C74" s="36"/>
      <c r="D74" s="4" t="s">
        <v>10</v>
      </c>
      <c r="E74" s="3" t="s">
        <v>244</v>
      </c>
      <c r="F74" s="7"/>
      <c r="G74" s="6" t="s">
        <v>177</v>
      </c>
      <c r="H74" s="8"/>
      <c r="I74" s="3" t="s">
        <v>245</v>
      </c>
      <c r="J74" s="6" t="s">
        <v>14</v>
      </c>
      <c r="K74" s="37" t="s">
        <v>150</v>
      </c>
      <c r="L74" s="6">
        <f>IF(J74="Ya/Tidak",IF(K74="Ya",1,IF(K74="Tidak",0,"Blm Diisi")),IF(J74="A/B/C",IF(K74="A",1,IF(K74="B",0.5,IF(K74="C",0,"Blm Diisi"))),IF(J74="A/B/C/D",IF(K74="A",1,IF(K74="B",0.67,IF(K74="C",0.33,IF(K74="D",0,"Blm Diisi")))),IF(J74="A/B/C/D/E",IF(K74="A",1,IF(K74="B",0.75,IF(K74="C",0.5,IF(K74="D",0.25,IF(K74="E",0,"Blm Diisi")))))))))</f>
        <v>1</v>
      </c>
      <c r="M74" s="38"/>
      <c r="O74" s="37"/>
    </row>
    <row r="75" spans="1:15" customFormat="1" ht="28.8" x14ac:dyDescent="0.3">
      <c r="A75" s="35"/>
      <c r="B75" s="36"/>
      <c r="C75" s="36"/>
      <c r="D75" s="4" t="s">
        <v>12</v>
      </c>
      <c r="E75" s="3" t="s">
        <v>246</v>
      </c>
      <c r="F75" s="7"/>
      <c r="G75" s="6" t="s">
        <v>177</v>
      </c>
      <c r="H75" s="8"/>
      <c r="I75" s="3" t="s">
        <v>247</v>
      </c>
      <c r="J75" s="6" t="s">
        <v>14</v>
      </c>
      <c r="K75" s="37" t="s">
        <v>150</v>
      </c>
      <c r="L75" s="6">
        <f>IF(J75="Ya/Tidak",IF(K75="Ya",1,IF(K75="Tidak",0,"Blm Diisi")),IF(J75="A/B/C",IF(K75="A",1,IF(K75="B",0.5,IF(K75="C",0,"Blm Diisi"))),IF(J75="A/B/C/D",IF(K75="A",1,IF(K75="B",0.67,IF(K75="C",0.33,IF(K75="D",0,"Blm Diisi")))),IF(J75="A/B/C/D/E",IF(K75="A",1,IF(K75="B",0.75,IF(K75="C",0.5,IF(K75="D",0.25,IF(K75="E",0,"Blm Diisi")))))))))</f>
        <v>1</v>
      </c>
      <c r="M75" s="38"/>
      <c r="O75" s="37"/>
    </row>
    <row r="76" spans="1:15" customFormat="1" ht="28.8" x14ac:dyDescent="0.3">
      <c r="A76" s="35"/>
      <c r="B76" s="36"/>
      <c r="C76" s="36"/>
      <c r="D76" s="4" t="s">
        <v>13</v>
      </c>
      <c r="E76" s="3" t="s">
        <v>248</v>
      </c>
      <c r="F76" s="7"/>
      <c r="G76" s="6" t="s">
        <v>177</v>
      </c>
      <c r="H76" s="8"/>
      <c r="I76" s="3" t="s">
        <v>249</v>
      </c>
      <c r="J76" s="6" t="s">
        <v>14</v>
      </c>
      <c r="K76" s="37" t="s">
        <v>150</v>
      </c>
      <c r="L76" s="6">
        <f>IF(J76="Ya/Tidak",IF(K76="Ya",1,IF(K76="Tidak",0,"Blm Diisi")),IF(J76="A/B/C",IF(K76="A",1,IF(K76="B",0.5,IF(K76="C",0,"Blm Diisi"))),IF(J76="A/B/C/D",IF(K76="A",1,IF(K76="B",0.67,IF(K76="C",0.33,IF(K76="D",0,"Blm Diisi")))),IF(J76="A/B/C/D/E",IF(K76="A",1,IF(K76="B",0.75,IF(K76="C",0.5,IF(K76="D",0.25,IF(K76="E",0,"Blm Diisi")))))))))</f>
        <v>1</v>
      </c>
      <c r="M76" s="38"/>
      <c r="O76" s="37"/>
    </row>
    <row r="77" spans="1:15" customFormat="1" x14ac:dyDescent="0.3">
      <c r="A77" s="29"/>
      <c r="B77" s="30"/>
      <c r="C77" s="30">
        <v>3</v>
      </c>
      <c r="D77" s="203" t="s">
        <v>250</v>
      </c>
      <c r="E77" s="203"/>
      <c r="F77" s="31"/>
      <c r="G77" s="31"/>
      <c r="H77" s="32">
        <v>0.5</v>
      </c>
      <c r="I77" s="32"/>
      <c r="J77" s="33"/>
      <c r="K77" s="133">
        <v>0.5</v>
      </c>
      <c r="L77" s="33">
        <f>IF(COUNT(L78:L82)=COUNTA(L78:L82),AVERAGE(L78:L82)*H77,"ISI DULU")</f>
        <v>0.5</v>
      </c>
      <c r="M77" s="34">
        <f>L77/H77</f>
        <v>1</v>
      </c>
      <c r="O77" s="41"/>
    </row>
    <row r="78" spans="1:15" customFormat="1" x14ac:dyDescent="0.3">
      <c r="A78" s="35"/>
      <c r="B78" s="36"/>
      <c r="C78" s="36"/>
      <c r="D78" s="4" t="s">
        <v>8</v>
      </c>
      <c r="E78" s="3" t="s">
        <v>251</v>
      </c>
      <c r="F78" s="6" t="s">
        <v>150</v>
      </c>
      <c r="G78" s="7"/>
      <c r="H78" s="8"/>
      <c r="I78" s="3" t="s">
        <v>252</v>
      </c>
      <c r="J78" s="6" t="s">
        <v>14</v>
      </c>
      <c r="K78" s="37" t="s">
        <v>150</v>
      </c>
      <c r="L78" s="6">
        <f>IF(J78="Ya/Tidak",IF(K78="Ya",1,IF(K78="Tidak",0,"Blm Diisi")),IF(J78="A/B/C",IF(K78="A",1,IF(K78="B",0.5,IF(K78="C",0,"Blm Diisi"))),IF(J78="A/B/C/D",IF(K78="A",1,IF(K78="B",0.67,IF(K78="C",0.33,IF(K78="D",0,"Blm Diisi")))),IF(J78="A/B/C/D/E",IF(K78="A",1,IF(K78="B",0.75,IF(K78="C",0.5,IF(K78="D",0.25,IF(K78="E",0,"Blm Diisi")))))))))</f>
        <v>1</v>
      </c>
      <c r="M78" s="38"/>
      <c r="O78" s="37"/>
    </row>
    <row r="79" spans="1:15" customFormat="1" ht="57.6" x14ac:dyDescent="0.3">
      <c r="A79" s="35"/>
      <c r="B79" s="36"/>
      <c r="C79" s="36"/>
      <c r="D79" s="4" t="s">
        <v>9</v>
      </c>
      <c r="E79" s="3" t="s">
        <v>253</v>
      </c>
      <c r="F79" s="6" t="s">
        <v>150</v>
      </c>
      <c r="G79" s="7"/>
      <c r="H79" s="8"/>
      <c r="I79" s="3" t="s">
        <v>254</v>
      </c>
      <c r="J79" s="6" t="s">
        <v>162</v>
      </c>
      <c r="K79" s="37" t="s">
        <v>436</v>
      </c>
      <c r="L79" s="6">
        <f>IF(J79="Ya/Tidak",IF(K79="Ya",1,IF(K79="Tidak",0,"Blm Diisi")),IF(J79="A/B/C",IF(K79="A",1,IF(K79="B",0.5,IF(K79="C",0,"Blm Diisi"))),IF(J79="A/B/C/D",IF(K79="A",1,IF(K79="B",0.67,IF(K79="C",0.33,IF(K79="D",0,"Blm Diisi")))),IF(J79="A/B/C/D/E",IF(K79="A",1,IF(K79="B",0.75,IF(K79="C",0.5,IF(K79="D",0.25,IF(K79="E",0,"Blm Diisi")))))))))</f>
        <v>1</v>
      </c>
      <c r="M79" s="38"/>
      <c r="O79" s="37"/>
    </row>
    <row r="80" spans="1:15" customFormat="1" ht="100.8" x14ac:dyDescent="0.3">
      <c r="A80" s="35"/>
      <c r="B80" s="36"/>
      <c r="C80" s="36"/>
      <c r="D80" s="4" t="s">
        <v>10</v>
      </c>
      <c r="E80" s="3" t="s">
        <v>256</v>
      </c>
      <c r="F80" s="6" t="s">
        <v>150</v>
      </c>
      <c r="G80" s="7"/>
      <c r="H80" s="8"/>
      <c r="I80" s="3" t="s">
        <v>257</v>
      </c>
      <c r="J80" s="6" t="s">
        <v>162</v>
      </c>
      <c r="K80" s="37" t="s">
        <v>436</v>
      </c>
      <c r="L80" s="6">
        <f>IF(J80="Ya/Tidak",IF(K80="Ya",1,IF(K80="Tidak",0,"Blm Diisi")),IF(J80="A/B/C",IF(K80="A",1,IF(K80="B",0.5,IF(K80="C",0,"Blm Diisi"))),IF(J80="A/B/C/D",IF(K80="A",1,IF(K80="B",0.67,IF(K80="C",0.33,IF(K80="D",0,"Blm Diisi")))),IF(J80="A/B/C/D/E",IF(K80="A",1,IF(K80="B",0.75,IF(K80="C",0.5,IF(K80="D",0.25,IF(K80="E",0,"Blm Diisi")))))))))</f>
        <v>1</v>
      </c>
      <c r="M80" s="38"/>
      <c r="O80" s="37"/>
    </row>
    <row r="81" spans="1:15" customFormat="1" ht="100.8" x14ac:dyDescent="0.3">
      <c r="A81" s="35"/>
      <c r="B81" s="36"/>
      <c r="C81" s="36"/>
      <c r="D81" s="4" t="s">
        <v>12</v>
      </c>
      <c r="E81" s="3" t="s">
        <v>55</v>
      </c>
      <c r="F81" s="6" t="s">
        <v>150</v>
      </c>
      <c r="G81" s="7"/>
      <c r="H81" s="8"/>
      <c r="I81" s="3" t="s">
        <v>258</v>
      </c>
      <c r="J81" s="6" t="s">
        <v>162</v>
      </c>
      <c r="K81" s="37" t="s">
        <v>436</v>
      </c>
      <c r="L81" s="6">
        <f>IF(J81="Ya/Tidak",IF(K81="Ya",1,IF(K81="Tidak",0,"Blm Diisi")),IF(J81="A/B/C",IF(K81="A",1,IF(K81="B",0.5,IF(K81="C",0,"Blm Diisi"))),IF(J81="A/B/C/D",IF(K81="A",1,IF(K81="B",0.67,IF(K81="C",0.33,IF(K81="D",0,"Blm Diisi")))),IF(J81="A/B/C/D/E",IF(K81="A",1,IF(K81="B",0.75,IF(K81="C",0.5,IF(K81="D",0.25,IF(K81="E",0,"Blm Diisi")))))))))</f>
        <v>1</v>
      </c>
      <c r="M81" s="38"/>
      <c r="O81" s="37"/>
    </row>
    <row r="82" spans="1:15" customFormat="1" ht="72" x14ac:dyDescent="0.3">
      <c r="A82" s="35"/>
      <c r="B82" s="36"/>
      <c r="C82" s="36"/>
      <c r="D82" s="4" t="s">
        <v>13</v>
      </c>
      <c r="E82" s="3" t="s">
        <v>56</v>
      </c>
      <c r="F82" s="6" t="s">
        <v>150</v>
      </c>
      <c r="G82" s="7"/>
      <c r="H82" s="8"/>
      <c r="I82" s="3" t="s">
        <v>259</v>
      </c>
      <c r="J82" s="6" t="s">
        <v>161</v>
      </c>
      <c r="K82" s="37" t="s">
        <v>436</v>
      </c>
      <c r="L82" s="6">
        <f>IF(J82="Ya/Tidak",IF(K82="Ya",1,IF(K82="Tidak",0,"Blm Diisi")),IF(J82="A/B/C",IF(K82="A",1,IF(K82="B",0.5,IF(K82="C",0,"Blm Diisi"))),IF(J82="A/B/C/D",IF(K82="A",1,IF(K82="B",0.67,IF(K82="C",0.33,IF(K82="D",0,"Blm Diisi")))),IF(J82="A/B/C/D/E",IF(K82="A",1,IF(K82="B",0.75,IF(K82="C",0.5,IF(K82="D",0.25,IF(K82="E",0,"Blm Diisi")))))))))</f>
        <v>1</v>
      </c>
      <c r="M82" s="38"/>
      <c r="O82" s="37"/>
    </row>
    <row r="83" spans="1:15" customFormat="1" x14ac:dyDescent="0.3">
      <c r="A83" s="29"/>
      <c r="B83" s="30"/>
      <c r="C83" s="30">
        <v>4</v>
      </c>
      <c r="D83" s="203" t="s">
        <v>260</v>
      </c>
      <c r="E83" s="203"/>
      <c r="F83" s="31"/>
      <c r="G83" s="31"/>
      <c r="H83" s="32">
        <v>6</v>
      </c>
      <c r="I83" s="32"/>
      <c r="J83" s="33"/>
      <c r="K83" s="133">
        <v>6</v>
      </c>
      <c r="L83" s="33">
        <f>IF(COUNT(L84:L88)=COUNTA(L84:L88),AVERAGE(L84:L88)*H83,"ISI DULU")</f>
        <v>6</v>
      </c>
      <c r="M83" s="34">
        <f>L83/H83</f>
        <v>1</v>
      </c>
      <c r="O83" s="41"/>
    </row>
    <row r="84" spans="1:15" customFormat="1" x14ac:dyDescent="0.3">
      <c r="A84" s="35"/>
      <c r="B84" s="36"/>
      <c r="C84" s="36"/>
      <c r="D84" s="4" t="s">
        <v>8</v>
      </c>
      <c r="E84" s="55" t="s">
        <v>261</v>
      </c>
      <c r="F84" s="7"/>
      <c r="G84" s="6" t="s">
        <v>177</v>
      </c>
      <c r="H84" s="65"/>
      <c r="I84" s="55" t="s">
        <v>262</v>
      </c>
      <c r="J84" s="66" t="s">
        <v>14</v>
      </c>
      <c r="K84" s="37" t="s">
        <v>150</v>
      </c>
      <c r="L84" s="6">
        <f>IF(J84="Ya/Tidak",IF(K84="Ya",1,IF(K84="Tidak",0,"Blm Diisi")),IF(J84="A/B/C",IF(K84="A",1,IF(K84="B",0.5,IF(K84="C",0,"Blm Diisi"))),IF(J84="A/B/C/D",IF(K84="A",1,IF(K84="B",0.67,IF(K84="C",0.33,IF(K84="D",0,"Blm Diisi")))),IF(J84="A/B/C/D/E",IF(K84="A",1,IF(K84="B",0.75,IF(K84="C",0.5,IF(K84="D",0.25,IF(K84="E",0,"Blm Diisi")))))))))</f>
        <v>1</v>
      </c>
      <c r="M84" s="38"/>
      <c r="O84" s="37"/>
    </row>
    <row r="85" spans="1:15" customFormat="1" ht="86.4" x14ac:dyDescent="0.3">
      <c r="A85" s="35"/>
      <c r="B85" s="36"/>
      <c r="C85" s="36"/>
      <c r="D85" s="4" t="s">
        <v>9</v>
      </c>
      <c r="E85" s="55" t="s">
        <v>263</v>
      </c>
      <c r="F85" s="7"/>
      <c r="G85" s="6" t="s">
        <v>177</v>
      </c>
      <c r="H85" s="65"/>
      <c r="I85" s="55" t="s">
        <v>264</v>
      </c>
      <c r="J85" s="66" t="s">
        <v>162</v>
      </c>
      <c r="K85" s="37" t="s">
        <v>436</v>
      </c>
      <c r="L85" s="6">
        <f>IF(J85="Ya/Tidak",IF(K85="Ya",1,IF(K85="Tidak",0,"Blm Diisi")),IF(J85="A/B/C",IF(K85="A",1,IF(K85="B",0.5,IF(K85="C",0,"Blm Diisi"))),IF(J85="A/B/C/D",IF(K85="A",1,IF(K85="B",0.67,IF(K85="C",0.33,IF(K85="D",0,"Blm Diisi")))),IF(J85="A/B/C/D/E",IF(K85="A",1,IF(K85="B",0.75,IF(K85="C",0.5,IF(K85="D",0.25,IF(K85="E",0,"Blm Diisi")))))))))</f>
        <v>1</v>
      </c>
      <c r="M85" s="38"/>
      <c r="O85" s="37"/>
    </row>
    <row r="86" spans="1:15" customFormat="1" ht="28.8" x14ac:dyDescent="0.3">
      <c r="A86" s="35"/>
      <c r="B86" s="36"/>
      <c r="C86" s="36"/>
      <c r="D86" s="4" t="s">
        <v>10</v>
      </c>
      <c r="E86" s="55" t="s">
        <v>265</v>
      </c>
      <c r="F86" s="7"/>
      <c r="G86" s="6" t="s">
        <v>177</v>
      </c>
      <c r="H86" s="65"/>
      <c r="I86" s="55" t="s">
        <v>266</v>
      </c>
      <c r="J86" s="66" t="s">
        <v>14</v>
      </c>
      <c r="K86" s="37" t="s">
        <v>150</v>
      </c>
      <c r="L86" s="6">
        <f>IF(J86="Ya/Tidak",IF(K86="Ya",1,IF(K86="Tidak",0,"Blm Diisi")),IF(J86="A/B/C",IF(K86="A",1,IF(K86="B",0.5,IF(K86="C",0,"Blm Diisi"))),IF(J86="A/B/C/D",IF(K86="A",1,IF(K86="B",0.67,IF(K86="C",0.33,IF(K86="D",0,"Blm Diisi")))),IF(J86="A/B/C/D/E",IF(K86="A",1,IF(K86="B",0.75,IF(K86="C",0.5,IF(K86="D",0.25,IF(K86="E",0,"Blm Diisi")))))))))</f>
        <v>1</v>
      </c>
      <c r="M86" s="38"/>
      <c r="O86" s="37"/>
    </row>
    <row r="87" spans="1:15" customFormat="1" ht="28.8" x14ac:dyDescent="0.3">
      <c r="A87" s="35"/>
      <c r="B87" s="36"/>
      <c r="C87" s="36"/>
      <c r="D87" s="4" t="s">
        <v>12</v>
      </c>
      <c r="E87" s="55" t="s">
        <v>267</v>
      </c>
      <c r="F87" s="7"/>
      <c r="G87" s="6" t="s">
        <v>177</v>
      </c>
      <c r="H87" s="65"/>
      <c r="I87" s="55" t="s">
        <v>268</v>
      </c>
      <c r="J87" s="66" t="s">
        <v>14</v>
      </c>
      <c r="K87" s="37" t="s">
        <v>150</v>
      </c>
      <c r="L87" s="6">
        <f>IF(J87="Ya/Tidak",IF(K87="Ya",1,IF(K87="Tidak",0,"Blm Diisi")),IF(J87="A/B/C",IF(K87="A",1,IF(K87="B",0.5,IF(K87="C",0,"Blm Diisi"))),IF(J87="A/B/C/D",IF(K87="A",1,IF(K87="B",0.67,IF(K87="C",0.33,IF(K87="D",0,"Blm Diisi")))),IF(J87="A/B/C/D/E",IF(K87="A",1,IF(K87="B",0.75,IF(K87="C",0.5,IF(K87="D",0.25,IF(K87="E",0,"Blm Diisi")))))))))</f>
        <v>1</v>
      </c>
      <c r="M87" s="38"/>
      <c r="O87" s="37"/>
    </row>
    <row r="88" spans="1:15" customFormat="1" ht="28.8" x14ac:dyDescent="0.3">
      <c r="A88" s="35"/>
      <c r="B88" s="36"/>
      <c r="C88" s="36"/>
      <c r="D88" s="4" t="s">
        <v>13</v>
      </c>
      <c r="E88" s="55" t="s">
        <v>269</v>
      </c>
      <c r="F88" s="7"/>
      <c r="G88" s="6" t="s">
        <v>177</v>
      </c>
      <c r="H88" s="65"/>
      <c r="I88" s="55" t="s">
        <v>270</v>
      </c>
      <c r="J88" s="66" t="s">
        <v>14</v>
      </c>
      <c r="K88" s="37" t="s">
        <v>150</v>
      </c>
      <c r="L88" s="6">
        <f>IF(J88="Ya/Tidak",IF(K88="Ya",1,IF(K88="Tidak",0,"Blm Diisi")),IF(J88="A/B/C",IF(K88="A",1,IF(K88="B",0.5,IF(K88="C",0,"Blm Diisi"))),IF(J88="A/B/C/D",IF(K88="A",1,IF(K88="B",0.67,IF(K88="C",0.33,IF(K88="D",0,"Blm Diisi")))),IF(J88="A/B/C/D/E",IF(K88="A",1,IF(K88="B",0.75,IF(K88="C",0.5,IF(K88="D",0.25,IF(K88="E",0,"Blm Diisi")))))))))</f>
        <v>1</v>
      </c>
      <c r="M88" s="38"/>
      <c r="O88" s="37"/>
    </row>
    <row r="89" spans="1:15" customFormat="1" x14ac:dyDescent="0.3">
      <c r="A89" s="29"/>
      <c r="B89" s="30"/>
      <c r="C89" s="30">
        <v>5</v>
      </c>
      <c r="D89" s="203" t="s">
        <v>271</v>
      </c>
      <c r="E89" s="203"/>
      <c r="F89" s="31"/>
      <c r="G89" s="31"/>
      <c r="H89" s="32">
        <v>1</v>
      </c>
      <c r="I89" s="32" t="s">
        <v>57</v>
      </c>
      <c r="J89" s="33"/>
      <c r="K89" s="133"/>
      <c r="L89" s="33">
        <f>IF(COUNT(L90:L91)=COUNTA(L90:L91),AVERAGE(L90:L91)*H89,"ISI DULU")</f>
        <v>1</v>
      </c>
      <c r="M89" s="34">
        <f>L89/H89</f>
        <v>1</v>
      </c>
      <c r="O89" s="41"/>
    </row>
    <row r="90" spans="1:15" customFormat="1" ht="115.2" x14ac:dyDescent="0.3">
      <c r="A90" s="35"/>
      <c r="B90" s="36"/>
      <c r="C90" s="36"/>
      <c r="D90" s="4" t="s">
        <v>8</v>
      </c>
      <c r="E90" s="3" t="s">
        <v>461</v>
      </c>
      <c r="F90" s="6" t="s">
        <v>150</v>
      </c>
      <c r="G90" s="7"/>
      <c r="H90" s="8"/>
      <c r="I90" s="3" t="s">
        <v>280</v>
      </c>
      <c r="J90" s="6" t="s">
        <v>162</v>
      </c>
      <c r="K90" s="37" t="s">
        <v>436</v>
      </c>
      <c r="L90" s="6">
        <f>IF(J90="Ya/Tidak",IF(K90="Ya",1,IF(K90="Tidak",0,"Blm Diisi")),IF(J90="A/B/C",IF(K90="A",1,IF(K90="B",0.5,IF(K90="C",0,"Blm Diisi"))),IF(J90="A/B/C/D",IF(K90="A",1,IF(K90="B",0.67,IF(K90="C",0.33,IF(K90="D",0,"Blm Diisi")))),IF(J90="A/B/C/D/E",IF(K90="A",1,IF(K90="B",0.75,IF(K90="C",0.5,IF(K90="D",0.25,IF(K90="E",0,"Blm Diisi")))))))))</f>
        <v>1</v>
      </c>
      <c r="M90" s="38"/>
      <c r="O90" s="37"/>
    </row>
    <row r="91" spans="1:15" customFormat="1" ht="115.2" x14ac:dyDescent="0.3">
      <c r="A91" s="35"/>
      <c r="B91" s="36"/>
      <c r="C91" s="36"/>
      <c r="D91" s="4" t="s">
        <v>9</v>
      </c>
      <c r="E91" s="3" t="s">
        <v>281</v>
      </c>
      <c r="F91" s="67"/>
      <c r="G91" s="6" t="s">
        <v>177</v>
      </c>
      <c r="H91" s="8"/>
      <c r="I91" s="3" t="s">
        <v>282</v>
      </c>
      <c r="J91" s="6" t="s">
        <v>162</v>
      </c>
      <c r="K91" s="37" t="s">
        <v>436</v>
      </c>
      <c r="L91" s="6">
        <f>IF(J91="Ya/Tidak",IF(K91="Ya",1,IF(K91="Tidak",0,"Blm Diisi")),IF(J91="A/B/C",IF(K91="A",1,IF(K91="B",0.5,IF(K91="C",0,"Blm Diisi"))),IF(J91="A/B/C/D",IF(K91="A",1,IF(K91="B",0.67,IF(K91="C",0.33,IF(K91="D",0,"Blm Diisi")))),IF(J91="A/B/C/D/E",IF(K91="A",1,IF(K91="B",0.75,IF(K91="C",0.5,IF(K91="D",0.25,IF(K91="E",0,"Blm Diisi")))))))))</f>
        <v>1</v>
      </c>
      <c r="M91" s="38"/>
      <c r="O91" s="37"/>
    </row>
    <row r="92" spans="1:15" customFormat="1" x14ac:dyDescent="0.3">
      <c r="A92" s="29"/>
      <c r="B92" s="30"/>
      <c r="C92" s="30">
        <v>6</v>
      </c>
      <c r="D92" s="203" t="s">
        <v>283</v>
      </c>
      <c r="E92" s="203"/>
      <c r="F92" s="31"/>
      <c r="G92" s="31"/>
      <c r="H92" s="32">
        <v>0.5</v>
      </c>
      <c r="I92" s="32"/>
      <c r="J92" s="33"/>
      <c r="K92" s="68"/>
      <c r="L92" s="33">
        <f>IF(COUNT(L93:L95)=COUNTA(L93:L95),AVERAGE(L93:L95)*H92,"ISI DULU")</f>
        <v>0.5</v>
      </c>
      <c r="M92" s="34">
        <f>L92/H92</f>
        <v>1</v>
      </c>
      <c r="O92" s="68"/>
    </row>
    <row r="93" spans="1:15" customFormat="1" ht="28.8" x14ac:dyDescent="0.3">
      <c r="A93" s="35"/>
      <c r="B93" s="36"/>
      <c r="C93" s="36"/>
      <c r="D93" s="4" t="s">
        <v>8</v>
      </c>
      <c r="E93" s="3" t="s">
        <v>284</v>
      </c>
      <c r="F93" s="67"/>
      <c r="G93" s="6" t="s">
        <v>177</v>
      </c>
      <c r="H93" s="8"/>
      <c r="I93" s="3" t="s">
        <v>285</v>
      </c>
      <c r="J93" s="6" t="s">
        <v>14</v>
      </c>
      <c r="K93" s="37" t="s">
        <v>150</v>
      </c>
      <c r="L93" s="6">
        <f>IF(J93="Ya/Tidak",IF(K93="Ya",1,IF(K93="Tidak",0,"Blm Diisi")),IF(J93="A/B/C",IF(K93="A",1,IF(K93="B",0.5,IF(K93="C",0,"Blm Diisi"))),IF(J93="A/B/C/D",IF(K93="A",1,IF(K93="B",0.67,IF(K93="C",0.33,IF(K93="D",0,"Blm Diisi")))),IF(J93="A/B/C/D/E",IF(K93="A",1,IF(K93="B",0.75,IF(K93="C",0.5,IF(K93="D",0.25,IF(K93="E",0,"Blm Diisi")))))))))</f>
        <v>1</v>
      </c>
      <c r="M93" s="38"/>
      <c r="O93" s="37"/>
    </row>
    <row r="94" spans="1:15" customFormat="1" ht="86.4" customHeight="1" x14ac:dyDescent="0.3">
      <c r="A94" s="35"/>
      <c r="B94" s="36"/>
      <c r="C94" s="36"/>
      <c r="D94" s="4" t="s">
        <v>9</v>
      </c>
      <c r="E94" s="3" t="s">
        <v>61</v>
      </c>
      <c r="F94" s="6" t="s">
        <v>150</v>
      </c>
      <c r="G94" s="7"/>
      <c r="H94" s="8"/>
      <c r="I94" s="3" t="s">
        <v>287</v>
      </c>
      <c r="J94" s="6" t="s">
        <v>161</v>
      </c>
      <c r="K94" s="37" t="s">
        <v>436</v>
      </c>
      <c r="L94" s="6">
        <f>IF(J94="Ya/Tidak",IF(K94="Ya",1,IF(K94="Tidak",0,"Blm Diisi")),IF(J94="A/B/C",IF(K94="A",1,IF(K94="B",0.5,IF(K94="C",0,"Blm Diisi"))),IF(J94="A/B/C/D",IF(K94="A",1,IF(K94="B",0.67,IF(K94="C",0.33,IF(K94="D",0,"Blm Diisi")))),IF(J94="A/B/C/D/E",IF(K94="A",1,IF(K94="B",0.75,IF(K94="C",0.5,IF(K94="D",0.25,IF(K94="E",0,"Blm Diisi")))))))))</f>
        <v>1</v>
      </c>
      <c r="M94" s="38"/>
      <c r="O94" s="37"/>
    </row>
    <row r="95" spans="1:15" customFormat="1" ht="57.6" x14ac:dyDescent="0.3">
      <c r="A95" s="35"/>
      <c r="B95" s="36"/>
      <c r="C95" s="36"/>
      <c r="D95" s="4" t="s">
        <v>10</v>
      </c>
      <c r="E95" s="3" t="s">
        <v>142</v>
      </c>
      <c r="F95" s="6" t="s">
        <v>150</v>
      </c>
      <c r="G95" s="7"/>
      <c r="H95" s="8"/>
      <c r="I95" s="3" t="s">
        <v>288</v>
      </c>
      <c r="J95" s="6" t="s">
        <v>162</v>
      </c>
      <c r="K95" s="37" t="s">
        <v>436</v>
      </c>
      <c r="L95" s="6">
        <f>IF(J95="Ya/Tidak",IF(K95="Ya",1,IF(K95="Tidak",0,"Blm Diisi")),IF(J95="A/B/C",IF(K95="A",1,IF(K95="B",0.5,IF(K95="C",0,"Blm Diisi"))),IF(J95="A/B/C/D",IF(K95="A",1,IF(K95="B",0.67,IF(K95="C",0.33,IF(K95="D",0,"Blm Diisi")))),IF(J95="A/B/C/D/E",IF(K95="A",1,IF(K95="B",0.75,IF(K95="C",0.5,IF(K95="D",0.25,IF(K95="E",0,"Blm Diisi")))))))))</f>
        <v>1</v>
      </c>
      <c r="M95" s="38"/>
      <c r="O95" s="37"/>
    </row>
    <row r="96" spans="1:15" customFormat="1" x14ac:dyDescent="0.3">
      <c r="A96" s="29"/>
      <c r="B96" s="30"/>
      <c r="C96" s="30">
        <v>7</v>
      </c>
      <c r="D96" s="203" t="s">
        <v>289</v>
      </c>
      <c r="E96" s="203"/>
      <c r="F96" s="31"/>
      <c r="G96" s="31"/>
      <c r="H96" s="32">
        <v>0.5</v>
      </c>
      <c r="I96" s="32"/>
      <c r="J96" s="33"/>
      <c r="K96" s="134"/>
      <c r="L96" s="33">
        <f>IF(COUNT(L97:L100)=COUNTA(L97:L100),AVERAGE(L97:L100)*H96,"ISI DULU")</f>
        <v>0.5</v>
      </c>
      <c r="M96" s="34">
        <f>L96/H96</f>
        <v>1</v>
      </c>
      <c r="O96" s="68"/>
    </row>
    <row r="97" spans="1:15" customFormat="1" x14ac:dyDescent="0.3">
      <c r="A97" s="35"/>
      <c r="B97" s="36"/>
      <c r="C97" s="36"/>
      <c r="D97" s="4" t="s">
        <v>8</v>
      </c>
      <c r="E97" s="3" t="s">
        <v>290</v>
      </c>
      <c r="F97" s="6" t="s">
        <v>150</v>
      </c>
      <c r="G97" s="7"/>
      <c r="H97" s="8"/>
      <c r="I97" s="3" t="s">
        <v>291</v>
      </c>
      <c r="J97" s="6" t="s">
        <v>14</v>
      </c>
      <c r="K97" s="37" t="s">
        <v>150</v>
      </c>
      <c r="L97" s="6">
        <f>IF(J97="Ya/Tidak",IF(K97="Ya",1,IF(K97="Tidak",0,"Blm Diisi")),IF(J97="A/B/C",IF(K97="A",1,IF(K97="B",0.5,IF(K97="C",0,"Blm Diisi"))),IF(J97="A/B/C/D",IF(K97="A",1,IF(K97="B",0.67,IF(K97="C",0.33,IF(K97="D",0,"Blm Diisi")))),IF(J97="A/B/C/D/E",IF(K97="A",1,IF(K97="B",0.75,IF(K97="C",0.5,IF(K97="D",0.25,IF(K97="E",0,"Blm Diisi")))))))))</f>
        <v>1</v>
      </c>
      <c r="M97" s="38"/>
      <c r="O97" s="37"/>
    </row>
    <row r="98" spans="1:15" customFormat="1" ht="57.6" x14ac:dyDescent="0.3">
      <c r="A98" s="35"/>
      <c r="B98" s="36"/>
      <c r="C98" s="36"/>
      <c r="D98" s="4" t="s">
        <v>9</v>
      </c>
      <c r="E98" s="3" t="s">
        <v>292</v>
      </c>
      <c r="F98" s="69"/>
      <c r="G98" s="6" t="s">
        <v>177</v>
      </c>
      <c r="H98" s="8"/>
      <c r="I98" s="3" t="s">
        <v>293</v>
      </c>
      <c r="J98" s="6" t="s">
        <v>162</v>
      </c>
      <c r="K98" s="37" t="s">
        <v>436</v>
      </c>
      <c r="L98" s="6">
        <f>IF(J98="Ya/Tidak",IF(K98="Ya",1,IF(K98="Tidak",0,"Blm Diisi")),IF(J98="A/B/C",IF(K98="A",1,IF(K98="B",0.5,IF(K98="C",0,"Blm Diisi"))),IF(J98="A/B/C/D",IF(K98="A",1,IF(K98="B",0.67,IF(K98="C",0.33,IF(K98="D",0,"Blm Diisi")))),IF(J98="A/B/C/D/E",IF(K98="A",1,IF(K98="B",0.75,IF(K98="C",0.5,IF(K98="D",0.25,IF(K98="E",0,"Blm Diisi")))))))))</f>
        <v>1</v>
      </c>
      <c r="M98" s="38"/>
      <c r="O98" s="37"/>
    </row>
    <row r="99" spans="1:15" customFormat="1" ht="57.6" x14ac:dyDescent="0.3">
      <c r="A99" s="35"/>
      <c r="B99" s="36"/>
      <c r="C99" s="36"/>
      <c r="D99" s="4" t="s">
        <v>10</v>
      </c>
      <c r="E99" s="3" t="s">
        <v>294</v>
      </c>
      <c r="F99" s="69"/>
      <c r="G99" s="6" t="s">
        <v>177</v>
      </c>
      <c r="H99" s="8"/>
      <c r="I99" s="3" t="s">
        <v>295</v>
      </c>
      <c r="J99" s="6" t="s">
        <v>162</v>
      </c>
      <c r="K99" s="37" t="s">
        <v>436</v>
      </c>
      <c r="L99" s="6">
        <f>IF(J99="Ya/Tidak",IF(K99="Ya",1,IF(K99="Tidak",0,"Blm Diisi")),IF(J99="A/B/C",IF(K99="A",1,IF(K99="B",0.5,IF(K99="C",0,"Blm Diisi"))),IF(J99="A/B/C/D",IF(K99="A",1,IF(K99="B",0.67,IF(K99="C",0.33,IF(K99="D",0,"Blm Diisi")))),IF(J99="A/B/C/D/E",IF(K99="A",1,IF(K99="B",0.75,IF(K99="C",0.5,IF(K99="D",0.25,IF(K99="E",0,"Blm Diisi")))))))))</f>
        <v>1</v>
      </c>
      <c r="M99" s="38"/>
      <c r="O99" s="37"/>
    </row>
    <row r="100" spans="1:15" customFormat="1" ht="100.8" x14ac:dyDescent="0.3">
      <c r="A100" s="35"/>
      <c r="B100" s="36"/>
      <c r="C100" s="36"/>
      <c r="D100" s="4" t="s">
        <v>12</v>
      </c>
      <c r="E100" s="3" t="s">
        <v>64</v>
      </c>
      <c r="F100" s="69"/>
      <c r="G100" s="6"/>
      <c r="H100" s="8"/>
      <c r="I100" s="3" t="s">
        <v>65</v>
      </c>
      <c r="J100" s="6" t="s">
        <v>190</v>
      </c>
      <c r="K100" s="135" t="s">
        <v>436</v>
      </c>
      <c r="L100" s="6">
        <f>IF(J100="Ya/Tidak",IF(K100="Ya",1,IF(K100="Tidak",0,"Blm Diisi")),IF(J100="A/B/C",IF(K100="A",1,IF(K100="B",0.5,IF(K100="C",0,"Blm Diisi"))),IF(J100="A/B/C/D",IF(K100="A",1,IF(K100="B",0.67,IF(K100="C",0.33,IF(K100="D",0,"Blm Diisi")))),IF(J100="A/B/C/D/E",IF(K100="A",1,IF(K100="B",0.75,IF(K100="C",0.5,IF(K100="D",0.25,IF(K100="E",0,"Blm Diisi")))))))))</f>
        <v>1</v>
      </c>
      <c r="M100" s="38"/>
      <c r="O100" s="37"/>
    </row>
    <row r="101" spans="1:15" customFormat="1" x14ac:dyDescent="0.3">
      <c r="A101" s="29"/>
      <c r="B101" s="30"/>
      <c r="C101" s="30" t="s">
        <v>296</v>
      </c>
      <c r="D101" s="203" t="s">
        <v>297</v>
      </c>
      <c r="E101" s="203"/>
      <c r="F101" s="31"/>
      <c r="G101" s="31"/>
      <c r="H101" s="32">
        <v>0.5</v>
      </c>
      <c r="I101" s="32"/>
      <c r="J101" s="33"/>
      <c r="K101" s="134">
        <v>0.5</v>
      </c>
      <c r="L101" s="33">
        <f>IF(COUNT(L102:L104)=COUNTA(L102:L104),AVERAGE(L102:L104)*H101,"ISI DULU")</f>
        <v>0.5</v>
      </c>
      <c r="M101" s="34">
        <f>L101/H101</f>
        <v>1</v>
      </c>
      <c r="O101" s="41"/>
    </row>
    <row r="102" spans="1:15" customFormat="1" ht="28.8" x14ac:dyDescent="0.3">
      <c r="A102" s="35"/>
      <c r="B102" s="36"/>
      <c r="C102" s="36"/>
      <c r="D102" s="4" t="s">
        <v>8</v>
      </c>
      <c r="E102" s="3" t="s">
        <v>298</v>
      </c>
      <c r="F102" s="6" t="s">
        <v>150</v>
      </c>
      <c r="G102" s="7"/>
      <c r="H102" s="8"/>
      <c r="I102" s="3" t="s">
        <v>299</v>
      </c>
      <c r="J102" s="6" t="s">
        <v>14</v>
      </c>
      <c r="K102" s="37" t="s">
        <v>150</v>
      </c>
      <c r="L102" s="6">
        <f>IF(J102="Ya/Tidak",IF(K102="Ya",1,IF(K102="Tidak",0,"Blm Diisi")),IF(J102="A/B/C",IF(K102="A",1,IF(K102="B",0.5,IF(K102="C",0,"Blm Diisi"))),IF(J102="A/B/C/D",IF(K102="A",1,IF(K102="B",0.67,IF(K102="C",0.33,IF(K102="D",0,"Blm Diisi")))),IF(J102="A/B/C/D/E",IF(K102="A",1,IF(K102="B",0.75,IF(K102="C",0.5,IF(K102="D",0.25,IF(K102="E",0,"Blm Diisi")))))))))</f>
        <v>1</v>
      </c>
      <c r="M102" s="38"/>
      <c r="O102" s="37"/>
    </row>
    <row r="103" spans="1:15" customFormat="1" ht="57.6" x14ac:dyDescent="0.3">
      <c r="A103" s="35"/>
      <c r="B103" s="36"/>
      <c r="C103" s="36"/>
      <c r="D103" s="4" t="s">
        <v>9</v>
      </c>
      <c r="E103" s="3" t="s">
        <v>302</v>
      </c>
      <c r="F103" s="6" t="s">
        <v>150</v>
      </c>
      <c r="G103" s="7"/>
      <c r="H103" s="8"/>
      <c r="I103" s="3" t="s">
        <v>303</v>
      </c>
      <c r="J103" s="6" t="s">
        <v>162</v>
      </c>
      <c r="K103" s="37" t="s">
        <v>436</v>
      </c>
      <c r="L103" s="6">
        <f>IF(J103="Ya/Tidak",IF(K103="Ya",1,IF(K103="Tidak",0,"Blm Diisi")),IF(J103="A/B/C",IF(K103="A",1,IF(K103="B",0.5,IF(K103="C",0,"Blm Diisi"))),IF(J103="A/B/C/D",IF(K103="A",1,IF(K103="B",0.67,IF(K103="C",0.33,IF(K103="D",0,"Blm Diisi")))),IF(J103="A/B/C/D/E",IF(K103="A",1,IF(K103="B",0.75,IF(K103="C",0.5,IF(K103="D",0.25,IF(K103="E",0,"Blm Diisi")))))))))</f>
        <v>1</v>
      </c>
      <c r="M103" s="38"/>
      <c r="O103" s="37"/>
    </row>
    <row r="104" spans="1:15" customFormat="1" ht="43.2" x14ac:dyDescent="0.3">
      <c r="A104" s="35"/>
      <c r="B104" s="36"/>
      <c r="C104" s="36"/>
      <c r="D104" s="4" t="s">
        <v>10</v>
      </c>
      <c r="E104" s="3" t="s">
        <v>66</v>
      </c>
      <c r="F104" s="6" t="s">
        <v>150</v>
      </c>
      <c r="G104" s="7"/>
      <c r="H104" s="8"/>
      <c r="I104" s="3" t="s">
        <v>304</v>
      </c>
      <c r="J104" s="6" t="s">
        <v>14</v>
      </c>
      <c r="K104" s="37" t="s">
        <v>150</v>
      </c>
      <c r="L104" s="6">
        <f>IF(J104="Ya/Tidak",IF(K104="Ya",1,IF(K104="Tidak",0,"Blm Diisi")),IF(J104="A/B/C",IF(K104="A",1,IF(K104="B",0.5,IF(K104="C",0,"Blm Diisi"))),IF(J104="A/B/C/D",IF(K104="A",1,IF(K104="B",0.67,IF(K104="C",0.33,IF(K104="D",0,"Blm Diisi")))),IF(J104="A/B/C/D/E",IF(K104="A",1,IF(K104="B",0.75,IF(K104="C",0.5,IF(K104="D",0.25,IF(K104="E",0,"Blm Diisi")))))))))</f>
        <v>1</v>
      </c>
      <c r="M104" s="38"/>
      <c r="O104" s="37"/>
    </row>
    <row r="105" spans="1:15" customFormat="1" x14ac:dyDescent="0.3">
      <c r="A105" s="44"/>
      <c r="B105" s="45" t="s">
        <v>67</v>
      </c>
      <c r="C105" s="46" t="s">
        <v>68</v>
      </c>
      <c r="D105" s="47"/>
      <c r="E105" s="48"/>
      <c r="F105" s="49"/>
      <c r="G105" s="49"/>
      <c r="H105" s="50">
        <v>3</v>
      </c>
      <c r="I105" s="50"/>
      <c r="J105" s="51"/>
      <c r="K105" s="52"/>
      <c r="L105" s="51">
        <f>L106+L110</f>
        <v>3</v>
      </c>
      <c r="M105" s="53">
        <f>L105/H105</f>
        <v>1</v>
      </c>
      <c r="O105" s="52"/>
    </row>
    <row r="106" spans="1:15" customFormat="1" x14ac:dyDescent="0.3">
      <c r="A106" s="29"/>
      <c r="B106" s="30"/>
      <c r="C106" s="30">
        <v>1</v>
      </c>
      <c r="D106" s="203" t="s">
        <v>69</v>
      </c>
      <c r="E106" s="203"/>
      <c r="F106" s="31"/>
      <c r="G106" s="31"/>
      <c r="H106" s="32">
        <v>1</v>
      </c>
      <c r="I106" s="32"/>
      <c r="J106" s="33"/>
      <c r="K106" s="133"/>
      <c r="L106" s="33">
        <f>IF(COUNT(L107:L109)=COUNTA(L107:L109),AVERAGE(L107:L109)*H106,"ISI DULU")</f>
        <v>1</v>
      </c>
      <c r="M106" s="34">
        <f>L106/H106</f>
        <v>1</v>
      </c>
      <c r="O106" s="41"/>
    </row>
    <row r="107" spans="1:15" customFormat="1" ht="57.6" x14ac:dyDescent="0.3">
      <c r="A107" s="35"/>
      <c r="B107" s="36"/>
      <c r="C107" s="36"/>
      <c r="D107" s="4" t="s">
        <v>8</v>
      </c>
      <c r="E107" s="3" t="s">
        <v>305</v>
      </c>
      <c r="F107" s="6" t="s">
        <v>150</v>
      </c>
      <c r="G107" s="7"/>
      <c r="H107" s="8"/>
      <c r="I107" s="3" t="s">
        <v>306</v>
      </c>
      <c r="J107" s="6" t="s">
        <v>162</v>
      </c>
      <c r="K107" s="37" t="s">
        <v>436</v>
      </c>
      <c r="L107" s="6">
        <f>IF(J107="Ya/Tidak",IF(K107="Ya",1,IF(K107="Tidak",0,"Blm Diisi")),IF(J107="A/B/C",IF(K107="A",1,IF(K107="B",0.5,IF(K107="C",0,"Blm Diisi"))),IF(J107="A/B/C/D",IF(K107="A",1,IF(K107="B",0.67,IF(K107="C",0.33,IF(K107="D",0,"Blm Diisi")))),IF(J107="A/B/C/D/E",IF(K107="A",1,IF(K107="B",0.75,IF(K107="C",0.5,IF(K107="D",0.25,IF(K107="E",0,"Blm Diisi")))))))))</f>
        <v>1</v>
      </c>
      <c r="M107" s="38"/>
      <c r="O107" s="37"/>
    </row>
    <row r="108" spans="1:15" customFormat="1" ht="57.6" x14ac:dyDescent="0.3">
      <c r="A108" s="35"/>
      <c r="B108" s="36"/>
      <c r="C108" s="36"/>
      <c r="D108" s="4" t="s">
        <v>9</v>
      </c>
      <c r="E108" s="3" t="s">
        <v>307</v>
      </c>
      <c r="F108" s="6" t="s">
        <v>150</v>
      </c>
      <c r="G108" s="7"/>
      <c r="H108" s="8"/>
      <c r="I108" s="3" t="s">
        <v>308</v>
      </c>
      <c r="J108" s="6" t="s">
        <v>162</v>
      </c>
      <c r="K108" s="37" t="s">
        <v>436</v>
      </c>
      <c r="L108" s="6">
        <f>IF(J108="Ya/Tidak",IF(K108="Ya",1,IF(K108="Tidak",0,"Blm Diisi")),IF(J108="A/B/C",IF(K108="A",1,IF(K108="B",0.5,IF(K108="C",0,"Blm Diisi"))),IF(J108="A/B/C/D",IF(K108="A",1,IF(K108="B",0.67,IF(K108="C",0.33,IF(K108="D",0,"Blm Diisi")))),IF(J108="A/B/C/D/E",IF(K108="A",1,IF(K108="B",0.75,IF(K108="C",0.5,IF(K108="D",0.25,IF(K108="E",0,"Blm Diisi")))))))))</f>
        <v>1</v>
      </c>
      <c r="M108" s="38"/>
      <c r="O108" s="37"/>
    </row>
    <row r="109" spans="1:15" customFormat="1" ht="57.6" x14ac:dyDescent="0.3">
      <c r="A109" s="35"/>
      <c r="B109" s="36"/>
      <c r="C109" s="36"/>
      <c r="D109" s="4" t="s">
        <v>10</v>
      </c>
      <c r="E109" s="3" t="s">
        <v>309</v>
      </c>
      <c r="F109" s="6" t="s">
        <v>150</v>
      </c>
      <c r="G109" s="7"/>
      <c r="H109" s="8"/>
      <c r="I109" s="3" t="s">
        <v>310</v>
      </c>
      <c r="J109" s="6" t="s">
        <v>162</v>
      </c>
      <c r="K109" s="37" t="s">
        <v>436</v>
      </c>
      <c r="L109" s="6">
        <f>IF(J109="Ya/Tidak",IF(K109="Ya",1,IF(K109="Tidak",0,"Blm Diisi")),IF(J109="A/B/C",IF(K109="A",1,IF(K109="B",0.5,IF(K109="C",0,"Blm Diisi"))),IF(J109="A/B/C/D",IF(K109="A",1,IF(K109="B",0.67,IF(K109="C",0.33,IF(K109="D",0,"Blm Diisi")))),IF(J109="A/B/C/D/E",IF(K109="A",1,IF(K109="B",0.75,IF(K109="C",0.5,IF(K109="D",0.25,IF(K109="E",0,"Blm Diisi")))))))))</f>
        <v>1</v>
      </c>
      <c r="M109" s="38"/>
      <c r="O109" s="37"/>
    </row>
    <row r="110" spans="1:15" customFormat="1" x14ac:dyDescent="0.3">
      <c r="A110" s="29"/>
      <c r="B110" s="30"/>
      <c r="C110" s="30">
        <v>2</v>
      </c>
      <c r="D110" s="203" t="s">
        <v>75</v>
      </c>
      <c r="E110" s="203"/>
      <c r="F110" s="31"/>
      <c r="G110" s="31"/>
      <c r="H110" s="32">
        <v>2</v>
      </c>
      <c r="I110" s="32"/>
      <c r="J110" s="33"/>
      <c r="K110" s="133"/>
      <c r="L110" s="33">
        <f>IF(COUNT(L111:L114)=COUNTA(L111:L114),AVERAGE(L111:L114)*H110,"ISI DULU")</f>
        <v>2</v>
      </c>
      <c r="M110" s="34">
        <f>L110/H110</f>
        <v>1</v>
      </c>
      <c r="O110" s="41"/>
    </row>
    <row r="111" spans="1:15" customFormat="1" ht="115.2" x14ac:dyDescent="0.3">
      <c r="A111" s="35"/>
      <c r="B111" s="36"/>
      <c r="C111" s="36"/>
      <c r="D111" s="4" t="s">
        <v>8</v>
      </c>
      <c r="E111" s="3" t="s">
        <v>311</v>
      </c>
      <c r="F111" s="6" t="s">
        <v>150</v>
      </c>
      <c r="G111" s="7"/>
      <c r="H111" s="8"/>
      <c r="I111" s="3" t="s">
        <v>312</v>
      </c>
      <c r="J111" s="6" t="s">
        <v>162</v>
      </c>
      <c r="K111" s="37" t="s">
        <v>436</v>
      </c>
      <c r="L111" s="6">
        <f>IF(J111="Ya/Tidak",IF(K111="Ya",1,IF(K111="Tidak",0,"Blm Diisi")),IF(J111="A/B/C",IF(K111="A",1,IF(K111="B",0.5,IF(K111="C",0,"Blm Diisi"))),IF(J111="A/B/C/D",IF(K111="A",1,IF(K111="B",0.67,IF(K111="C",0.33,IF(K111="D",0,"Blm Diisi")))),IF(J111="A/B/C/D/E",IF(K111="A",1,IF(K111="B",0.75,IF(K111="C",0.5,IF(K111="D",0.25,IF(K111="E",0,"Blm Diisi")))))))))</f>
        <v>1</v>
      </c>
      <c r="M111" s="38"/>
      <c r="O111" s="37"/>
    </row>
    <row r="112" spans="1:15" customFormat="1" ht="28.8" x14ac:dyDescent="0.3">
      <c r="A112" s="35"/>
      <c r="B112" s="36"/>
      <c r="C112" s="36"/>
      <c r="D112" s="4" t="s">
        <v>9</v>
      </c>
      <c r="E112" s="3" t="s">
        <v>313</v>
      </c>
      <c r="F112" s="6" t="s">
        <v>150</v>
      </c>
      <c r="G112" s="7"/>
      <c r="H112" s="8"/>
      <c r="I112" s="3" t="s">
        <v>314</v>
      </c>
      <c r="J112" s="6" t="s">
        <v>14</v>
      </c>
      <c r="K112" s="37" t="s">
        <v>150</v>
      </c>
      <c r="L112" s="6">
        <f>IF(J112="Ya/Tidak",IF(K112="Ya",1,IF(K112="Tidak",0,"Blm Diisi")),IF(J112="A/B/C",IF(K112="A",1,IF(K112="B",0.5,IF(K112="C",0,"Blm Diisi"))),IF(J112="A/B/C/D",IF(K112="A",1,IF(K112="B",0.67,IF(K112="C",0.33,IF(K112="D",0,"Blm Diisi")))),IF(J112="A/B/C/D/E",IF(K112="A",1,IF(K112="B",0.75,IF(K112="C",0.5,IF(K112="D",0.25,IF(K112="E",0,"Blm Diisi")))))))))</f>
        <v>1</v>
      </c>
      <c r="M112" s="38"/>
      <c r="O112" s="37"/>
    </row>
    <row r="113" spans="1:15" customFormat="1" ht="57.6" x14ac:dyDescent="0.3">
      <c r="A113" s="35"/>
      <c r="B113" s="36"/>
      <c r="C113" s="36"/>
      <c r="D113" s="4" t="s">
        <v>10</v>
      </c>
      <c r="E113" s="3" t="s">
        <v>315</v>
      </c>
      <c r="F113" s="6" t="s">
        <v>150</v>
      </c>
      <c r="G113" s="7"/>
      <c r="H113" s="8"/>
      <c r="I113" s="3" t="s">
        <v>316</v>
      </c>
      <c r="J113" s="6" t="s">
        <v>162</v>
      </c>
      <c r="K113" s="37" t="s">
        <v>436</v>
      </c>
      <c r="L113" s="6">
        <f>IF(J113="Ya/Tidak",IF(K113="Ya",1,IF(K113="Tidak",0,"Blm Diisi")),IF(J113="A/B/C",IF(K113="A",1,IF(K113="B",0.5,IF(K113="C",0,"Blm Diisi"))),IF(J113="A/B/C/D",IF(K113="A",1,IF(K113="B",0.67,IF(K113="C",0.33,IF(K113="D",0,"Blm Diisi")))),IF(J113="A/B/C/D/E",IF(K113="A",1,IF(K113="B",0.75,IF(K113="C",0.5,IF(K113="D",0.25,IF(K113="E",0,"Blm Diisi")))))))))</f>
        <v>1</v>
      </c>
      <c r="M113" s="38"/>
      <c r="O113" s="37"/>
    </row>
    <row r="114" spans="1:15" customFormat="1" ht="57.6" x14ac:dyDescent="0.3">
      <c r="A114" s="35"/>
      <c r="B114" s="36"/>
      <c r="C114" s="36"/>
      <c r="D114" s="4" t="s">
        <v>12</v>
      </c>
      <c r="E114" s="3" t="s">
        <v>317</v>
      </c>
      <c r="F114" s="6" t="s">
        <v>150</v>
      </c>
      <c r="G114" s="7"/>
      <c r="H114" s="8"/>
      <c r="I114" s="3" t="s">
        <v>318</v>
      </c>
      <c r="J114" s="6" t="s">
        <v>162</v>
      </c>
      <c r="K114" s="37" t="s">
        <v>436</v>
      </c>
      <c r="L114" s="6">
        <f>IF(J114="Ya/Tidak",IF(K114="Ya",1,IF(K114="Tidak",0,"Blm Diisi")),IF(J114="A/B/C",IF(K114="A",1,IF(K114="B",0.5,IF(K114="C",0,"Blm Diisi"))),IF(J114="A/B/C/D",IF(K114="A",1,IF(K114="B",0.67,IF(K114="C",0.33,IF(K114="D",0,"Blm Diisi")))),IF(J114="A/B/C/D/E",IF(K114="A",1,IF(K114="B",0.75,IF(K114="C",0.5,IF(K114="D",0.25,IF(K114="E",0,"Blm Diisi")))))))))</f>
        <v>1</v>
      </c>
      <c r="M114" s="38"/>
      <c r="O114" s="37"/>
    </row>
    <row r="115" spans="1:15" customFormat="1" x14ac:dyDescent="0.3">
      <c r="A115" s="44"/>
      <c r="B115" s="45" t="s">
        <v>78</v>
      </c>
      <c r="C115" s="46" t="s">
        <v>79</v>
      </c>
      <c r="D115" s="47"/>
      <c r="E115" s="48"/>
      <c r="F115" s="49"/>
      <c r="G115" s="49"/>
      <c r="H115" s="50">
        <v>6.75</v>
      </c>
      <c r="I115" s="50"/>
      <c r="J115" s="51"/>
      <c r="K115" s="52"/>
      <c r="L115" s="51">
        <f>L116+L128+L131+L133+L139+L141+L146</f>
        <v>6.75</v>
      </c>
      <c r="M115" s="53">
        <f>L115/H115</f>
        <v>1</v>
      </c>
      <c r="O115" s="52"/>
    </row>
    <row r="116" spans="1:15" customFormat="1" x14ac:dyDescent="0.3">
      <c r="A116" s="29"/>
      <c r="B116" s="30"/>
      <c r="C116" s="30">
        <v>1</v>
      </c>
      <c r="D116" s="203" t="s">
        <v>321</v>
      </c>
      <c r="E116" s="203"/>
      <c r="F116" s="31"/>
      <c r="G116" s="31"/>
      <c r="H116" s="32">
        <v>0.75</v>
      </c>
      <c r="I116" s="32"/>
      <c r="J116" s="33"/>
      <c r="K116" s="133"/>
      <c r="L116" s="33">
        <f>IF(COUNT(L117:L122)=COUNTA(L117:L122),AVERAGE(L117:L122)*H116,"ISI DULU")</f>
        <v>0.75</v>
      </c>
      <c r="M116" s="34">
        <f>L116/H116</f>
        <v>1</v>
      </c>
      <c r="O116" s="41"/>
    </row>
    <row r="117" spans="1:15" customFormat="1" ht="28.8" x14ac:dyDescent="0.3">
      <c r="A117" s="35"/>
      <c r="B117" s="36"/>
      <c r="C117" s="36"/>
      <c r="D117" s="4" t="s">
        <v>8</v>
      </c>
      <c r="E117" s="3" t="s">
        <v>322</v>
      </c>
      <c r="F117" s="69"/>
      <c r="G117" s="6" t="s">
        <v>177</v>
      </c>
      <c r="H117" s="8"/>
      <c r="I117" s="3" t="s">
        <v>323</v>
      </c>
      <c r="J117" s="6" t="s">
        <v>14</v>
      </c>
      <c r="K117" s="70" t="s">
        <v>150</v>
      </c>
      <c r="L117" s="6">
        <f>IF(J117="Ya/Tidak",IF(K117="Ya",1,IF(K117="Tidak",0,"Blm Diisi")),IF(J117="A/B/C",IF(K117="A",1,IF(K117="B",0.5,IF(K117="C",0,"Blm Diisi"))),IF(J117="A/B/C/D",IF(K117="A",1,IF(K117="B",0.67,IF(K117="C",0.33,IF(K117="D",0,"Blm Diisi")))),IF(J117="A/B/C/D/E",IF(K117="A",1,IF(K117="B",0.75,IF(K117="C",0.5,IF(K117="D",0.25,IF(K117="E",0,"Blm Diisi")))))))))</f>
        <v>1</v>
      </c>
      <c r="M117" s="38"/>
      <c r="O117" s="70"/>
    </row>
    <row r="118" spans="1:15" customFormat="1" ht="43.2" x14ac:dyDescent="0.3">
      <c r="A118" s="35"/>
      <c r="B118" s="36"/>
      <c r="C118" s="36"/>
      <c r="D118" s="4" t="s">
        <v>9</v>
      </c>
      <c r="E118" s="3" t="s">
        <v>324</v>
      </c>
      <c r="F118" s="6" t="s">
        <v>150</v>
      </c>
      <c r="G118" s="7"/>
      <c r="H118" s="8"/>
      <c r="I118" s="3" t="s">
        <v>325</v>
      </c>
      <c r="J118" s="6" t="s">
        <v>161</v>
      </c>
      <c r="K118" s="70" t="s">
        <v>436</v>
      </c>
      <c r="L118" s="6">
        <f>IF(J118="Ya/Tidak",IF(K118="Ya",1,IF(K118="Tidak",0,"Blm Diisi")),IF(J118="A/B/C",IF(K118="A",1,IF(K118="B",0.5,IF(K118="C",0,"Blm Diisi"))),IF(J118="A/B/C/D",IF(K118="A",1,IF(K118="B",0.67,IF(K118="C",0.33,IF(K118="D",0,"Blm Diisi")))),IF(J118="A/B/C/D/E",IF(K118="A",1,IF(K118="B",0.75,IF(K118="C",0.5,IF(K118="D",0.25,IF(K118="E",0,"Blm Diisi")))))))))</f>
        <v>1</v>
      </c>
      <c r="M118" s="38"/>
      <c r="O118" s="70"/>
    </row>
    <row r="119" spans="1:15" customFormat="1" x14ac:dyDescent="0.3">
      <c r="A119" s="35"/>
      <c r="B119" s="36"/>
      <c r="C119" s="36"/>
      <c r="D119" s="4" t="s">
        <v>10</v>
      </c>
      <c r="E119" s="3" t="s">
        <v>80</v>
      </c>
      <c r="F119" s="6" t="s">
        <v>150</v>
      </c>
      <c r="G119" s="7"/>
      <c r="H119" s="8"/>
      <c r="I119" s="3" t="s">
        <v>81</v>
      </c>
      <c r="J119" s="6" t="s">
        <v>14</v>
      </c>
      <c r="K119" s="70" t="s">
        <v>150</v>
      </c>
      <c r="L119" s="6">
        <f>IF(J119="Ya/Tidak",IF(K119="Ya",1,IF(K119="Tidak",0,"Blm Diisi")),IF(J119="A/B/C",IF(K119="A",1,IF(K119="B",0.5,IF(K119="C",0,"Blm Diisi"))),IF(J119="A/B/C/D",IF(K119="A",1,IF(K119="B",0.67,IF(K119="C",0.33,IF(K119="D",0,"Blm Diisi")))),IF(J119="A/B/C/D/E",IF(K119="A",1,IF(K119="B",0.75,IF(K119="C",0.5,IF(K119="D",0.25,IF(K119="E",0,"Blm Diisi")))))))))</f>
        <v>1</v>
      </c>
      <c r="M119" s="38"/>
      <c r="O119" s="70"/>
    </row>
    <row r="120" spans="1:15" customFormat="1" ht="28.8" x14ac:dyDescent="0.3">
      <c r="A120" s="35"/>
      <c r="B120" s="36"/>
      <c r="C120" s="36"/>
      <c r="D120" s="4" t="s">
        <v>12</v>
      </c>
      <c r="E120" s="3" t="s">
        <v>326</v>
      </c>
      <c r="F120" s="6" t="s">
        <v>150</v>
      </c>
      <c r="G120" s="7"/>
      <c r="H120" s="8"/>
      <c r="I120" s="3" t="s">
        <v>327</v>
      </c>
      <c r="J120" s="6" t="s">
        <v>14</v>
      </c>
      <c r="K120" s="70" t="s">
        <v>150</v>
      </c>
      <c r="L120" s="6">
        <f>IF(J120="Ya/Tidak",IF(K120="Ya",1,IF(K120="Tidak",0,"Blm Diisi")),IF(J120="A/B/C",IF(K120="A",1,IF(K120="B",0.5,IF(K120="C",0,"Blm Diisi"))),IF(J120="A/B/C/D",IF(K120="A",1,IF(K120="B",0.67,IF(K120="C",0.33,IF(K120="D",0,"Blm Diisi")))),IF(J120="A/B/C/D/E",IF(K120="A",1,IF(K120="B",0.75,IF(K120="C",0.5,IF(K120="D",0.25,IF(K120="E",0,"Blm Diisi")))))))))</f>
        <v>1</v>
      </c>
      <c r="M120" s="38"/>
      <c r="O120" s="70"/>
    </row>
    <row r="121" spans="1:15" customFormat="1" ht="28.8" x14ac:dyDescent="0.3">
      <c r="A121" s="35"/>
      <c r="B121" s="36"/>
      <c r="C121" s="36"/>
      <c r="D121" s="4" t="s">
        <v>13</v>
      </c>
      <c r="E121" s="3" t="s">
        <v>328</v>
      </c>
      <c r="F121" s="6" t="s">
        <v>150</v>
      </c>
      <c r="G121" s="7"/>
      <c r="H121" s="8"/>
      <c r="I121" s="3" t="s">
        <v>329</v>
      </c>
      <c r="J121" s="6" t="s">
        <v>14</v>
      </c>
      <c r="K121" s="70" t="s">
        <v>150</v>
      </c>
      <c r="L121" s="6">
        <f>IF(J121="Ya/Tidak",IF(K121="Ya",1,IF(K121="Tidak",0,"Blm Diisi")),IF(J121="A/B/C",IF(K121="A",1,IF(K121="B",0.5,IF(K121="C",0,"Blm Diisi"))),IF(J121="A/B/C/D",IF(K121="A",1,IF(K121="B",0.67,IF(K121="C",0.33,IF(K121="D",0,"Blm Diisi")))),IF(J121="A/B/C/D/E",IF(K121="A",1,IF(K121="B",0.75,IF(K121="C",0.5,IF(K121="D",0.25,IF(K121="E",0,"Blm Diisi")))))))))</f>
        <v>1</v>
      </c>
      <c r="M121" s="38"/>
      <c r="O121" s="70"/>
    </row>
    <row r="122" spans="1:15" customFormat="1" ht="47.1" customHeight="1" x14ac:dyDescent="0.3">
      <c r="A122" s="35"/>
      <c r="B122" s="36"/>
      <c r="C122" s="36"/>
      <c r="D122" s="4" t="s">
        <v>16</v>
      </c>
      <c r="E122" s="3" t="s">
        <v>82</v>
      </c>
      <c r="F122" s="6" t="s">
        <v>150</v>
      </c>
      <c r="G122" s="7"/>
      <c r="H122" s="8"/>
      <c r="I122" s="224" t="s">
        <v>86</v>
      </c>
      <c r="J122" s="71" t="s">
        <v>330</v>
      </c>
      <c r="K122" s="72">
        <f>K127/K123</f>
        <v>1</v>
      </c>
      <c r="L122" s="6">
        <f>IF(OR(K122&gt;0,K122=0),K122,"Blm Diisi")</f>
        <v>1</v>
      </c>
      <c r="M122" s="38"/>
      <c r="O122" s="74"/>
    </row>
    <row r="123" spans="1:15" customFormat="1" ht="18.75" customHeight="1" x14ac:dyDescent="0.3">
      <c r="A123" s="35"/>
      <c r="B123" s="36"/>
      <c r="C123" s="36"/>
      <c r="D123" s="4"/>
      <c r="E123" s="75" t="s">
        <v>143</v>
      </c>
      <c r="F123" s="6"/>
      <c r="G123" s="7"/>
      <c r="H123" s="8"/>
      <c r="I123" s="224"/>
      <c r="J123" s="71" t="s">
        <v>331</v>
      </c>
      <c r="K123" s="64">
        <f>SUM(K124:K126)</f>
        <v>1</v>
      </c>
      <c r="L123" s="64"/>
      <c r="M123" s="38"/>
      <c r="O123" s="76"/>
    </row>
    <row r="124" spans="1:15" customFormat="1" ht="16.5" customHeight="1" x14ac:dyDescent="0.3">
      <c r="A124" s="35"/>
      <c r="B124" s="36"/>
      <c r="C124" s="36"/>
      <c r="D124" s="4"/>
      <c r="E124" s="77" t="s">
        <v>83</v>
      </c>
      <c r="F124" s="6"/>
      <c r="G124" s="7"/>
      <c r="H124" s="8"/>
      <c r="I124" s="224"/>
      <c r="J124" s="6" t="s">
        <v>331</v>
      </c>
      <c r="K124" s="70">
        <v>1</v>
      </c>
      <c r="L124" s="64"/>
      <c r="M124" s="38"/>
      <c r="O124" s="70"/>
    </row>
    <row r="125" spans="1:15" customFormat="1" x14ac:dyDescent="0.3">
      <c r="A125" s="35"/>
      <c r="B125" s="36"/>
      <c r="C125" s="36"/>
      <c r="D125" s="4"/>
      <c r="E125" s="77" t="s">
        <v>84</v>
      </c>
      <c r="F125" s="6"/>
      <c r="G125" s="7"/>
      <c r="H125" s="8"/>
      <c r="I125" s="224"/>
      <c r="J125" s="187"/>
      <c r="K125" s="187"/>
      <c r="L125" s="187"/>
      <c r="M125" s="187"/>
      <c r="O125" s="70"/>
    </row>
    <row r="126" spans="1:15" customFormat="1" x14ac:dyDescent="0.3">
      <c r="A126" s="35"/>
      <c r="B126" s="36"/>
      <c r="C126" s="36"/>
      <c r="D126" s="4"/>
      <c r="E126" s="77" t="s">
        <v>85</v>
      </c>
      <c r="F126" s="6"/>
      <c r="G126" s="7"/>
      <c r="H126" s="8"/>
      <c r="I126" s="224"/>
      <c r="J126" s="187"/>
      <c r="K126" s="187"/>
      <c r="L126" s="187"/>
      <c r="M126" s="187"/>
      <c r="O126" s="70"/>
    </row>
    <row r="127" spans="1:15" customFormat="1" x14ac:dyDescent="0.3">
      <c r="A127" s="35"/>
      <c r="B127" s="36"/>
      <c r="C127" s="36"/>
      <c r="D127" s="4"/>
      <c r="E127" s="75" t="s">
        <v>144</v>
      </c>
      <c r="F127" s="6"/>
      <c r="G127" s="7"/>
      <c r="H127" s="8"/>
      <c r="I127" s="224"/>
      <c r="J127" s="71" t="s">
        <v>331</v>
      </c>
      <c r="K127" s="70">
        <v>1</v>
      </c>
      <c r="L127" s="64"/>
      <c r="M127" s="38"/>
      <c r="O127" s="70"/>
    </row>
    <row r="128" spans="1:15" customFormat="1" x14ac:dyDescent="0.3">
      <c r="A128" s="29"/>
      <c r="B128" s="30"/>
      <c r="C128" s="30">
        <v>2</v>
      </c>
      <c r="D128" s="203" t="s">
        <v>332</v>
      </c>
      <c r="E128" s="203"/>
      <c r="F128" s="31"/>
      <c r="G128" s="31"/>
      <c r="H128" s="32">
        <v>0.75</v>
      </c>
      <c r="I128" s="32"/>
      <c r="J128" s="33"/>
      <c r="K128" s="133"/>
      <c r="L128" s="33">
        <f>IF(COUNT(L129:L130)=COUNTA(L129:L130),AVERAGE(L129:L130)*H128,"ISI DULU")</f>
        <v>0.75</v>
      </c>
      <c r="M128" s="34">
        <f>L128/H128</f>
        <v>1</v>
      </c>
      <c r="O128" s="41"/>
    </row>
    <row r="129" spans="1:15" customFormat="1" ht="28.8" x14ac:dyDescent="0.3">
      <c r="A129" s="35"/>
      <c r="B129" s="36"/>
      <c r="C129" s="36"/>
      <c r="D129" s="4" t="s">
        <v>8</v>
      </c>
      <c r="E129" s="3" t="s">
        <v>333</v>
      </c>
      <c r="F129" s="69"/>
      <c r="G129" s="6" t="s">
        <v>177</v>
      </c>
      <c r="H129" s="8"/>
      <c r="I129" s="3" t="s">
        <v>334</v>
      </c>
      <c r="J129" s="6" t="s">
        <v>14</v>
      </c>
      <c r="K129" s="70" t="s">
        <v>150</v>
      </c>
      <c r="L129" s="6">
        <f>IF(J129="Ya/Tidak",IF(K129="Ya",1,IF(K129="Tidak",0,"Blm Diisi")),IF(J129="A/B/C",IF(K129="A",1,IF(K129="B",0.5,IF(K129="C",0,"Blm Diisi"))),IF(J129="A/B/C/D",IF(K129="A",1,IF(K129="B",0.67,IF(K129="C",0.33,IF(K129="D",0,"Blm Diisi")))),IF(J129="A/B/C/D/E",IF(K129="A",1,IF(K129="B",0.75,IF(K129="C",0.5,IF(K129="D",0.25,IF(K129="E",0,"Blm Diisi")))))))))</f>
        <v>1</v>
      </c>
      <c r="M129" s="38"/>
      <c r="O129" s="70"/>
    </row>
    <row r="130" spans="1:15" customFormat="1" ht="28.8" x14ac:dyDescent="0.3">
      <c r="A130" s="35"/>
      <c r="B130" s="36"/>
      <c r="C130" s="36"/>
      <c r="D130" s="4" t="s">
        <v>9</v>
      </c>
      <c r="E130" s="3" t="s">
        <v>343</v>
      </c>
      <c r="F130" s="6" t="s">
        <v>150</v>
      </c>
      <c r="G130" s="7"/>
      <c r="H130" s="8"/>
      <c r="I130" s="3" t="s">
        <v>344</v>
      </c>
      <c r="J130" s="64" t="s">
        <v>345</v>
      </c>
      <c r="K130" s="70">
        <v>5</v>
      </c>
      <c r="L130" s="73">
        <f>IF(OR(K130&gt;0,K130=0),K130/5,"Blm Diisi")</f>
        <v>1</v>
      </c>
      <c r="M130" s="38"/>
      <c r="O130" s="70"/>
    </row>
    <row r="131" spans="1:15" customFormat="1" x14ac:dyDescent="0.3">
      <c r="A131" s="29"/>
      <c r="B131" s="30"/>
      <c r="C131" s="30">
        <v>3</v>
      </c>
      <c r="D131" s="203" t="s">
        <v>98</v>
      </c>
      <c r="E131" s="203"/>
      <c r="F131" s="31"/>
      <c r="G131" s="31"/>
      <c r="H131" s="32">
        <v>1</v>
      </c>
      <c r="I131" s="32"/>
      <c r="J131" s="33"/>
      <c r="K131" s="133"/>
      <c r="L131" s="33">
        <f>IF(COUNT(L132:L132)=COUNTA(L132:L132),AVERAGE(L132:L132)*H131,"ISI DULU")</f>
        <v>1</v>
      </c>
      <c r="M131" s="34">
        <f>L131/H131</f>
        <v>1</v>
      </c>
      <c r="O131" s="41"/>
    </row>
    <row r="132" spans="1:15" customFormat="1" ht="28.8" x14ac:dyDescent="0.3">
      <c r="A132" s="35"/>
      <c r="B132" s="36"/>
      <c r="C132" s="36"/>
      <c r="D132" s="4" t="s">
        <v>8</v>
      </c>
      <c r="E132" s="3" t="s">
        <v>346</v>
      </c>
      <c r="F132" s="69"/>
      <c r="G132" s="6" t="s">
        <v>177</v>
      </c>
      <c r="H132" s="8"/>
      <c r="I132" s="3" t="s">
        <v>347</v>
      </c>
      <c r="J132" s="6" t="s">
        <v>14</v>
      </c>
      <c r="K132" s="70" t="s">
        <v>150</v>
      </c>
      <c r="L132" s="6">
        <f>IF(J132="Ya/Tidak",IF(K132="Ya",1,IF(K132="Tidak",0,"Blm Diisi")),IF(J132="A/B/C",IF(K132="A",1,IF(K132="B",0.5,IF(K132="C",0,"Blm Diisi"))),IF(J132="A/B/C/D",IF(K132="A",1,IF(K132="B",0.67,IF(K132="C",0.33,IF(K132="D",0,"Blm Diisi")))),IF(J132="A/B/C/D/E",IF(K132="A",1,IF(K132="B",0.75,IF(K132="C",0.5,IF(K132="D",0.25,IF(K132="E",0,"Blm Diisi")))))))))</f>
        <v>1</v>
      </c>
      <c r="M132" s="38"/>
      <c r="O132" s="70"/>
    </row>
    <row r="133" spans="1:15" customFormat="1" x14ac:dyDescent="0.3">
      <c r="A133" s="29"/>
      <c r="B133" s="30"/>
      <c r="C133" s="30">
        <v>4</v>
      </c>
      <c r="D133" s="203" t="s">
        <v>355</v>
      </c>
      <c r="E133" s="203"/>
      <c r="F133" s="31"/>
      <c r="G133" s="31"/>
      <c r="H133" s="32">
        <v>0.75</v>
      </c>
      <c r="I133" s="32"/>
      <c r="J133" s="33"/>
      <c r="K133" s="133"/>
      <c r="L133" s="33">
        <f>IF(COUNT(L134:L138)=COUNTA(L134:L138),AVERAGE(L134:L138)*H133,"ISI DULU")</f>
        <v>0.75</v>
      </c>
      <c r="M133" s="34">
        <f>L133/H133</f>
        <v>1</v>
      </c>
      <c r="O133" s="41"/>
    </row>
    <row r="134" spans="1:15" customFormat="1" ht="28.8" x14ac:dyDescent="0.3">
      <c r="A134" s="35"/>
      <c r="B134" s="36"/>
      <c r="C134" s="36"/>
      <c r="D134" s="4" t="s">
        <v>8</v>
      </c>
      <c r="E134" s="3" t="s">
        <v>356</v>
      </c>
      <c r="F134" s="69"/>
      <c r="G134" s="6" t="s">
        <v>177</v>
      </c>
      <c r="H134" s="8"/>
      <c r="I134" s="3" t="s">
        <v>357</v>
      </c>
      <c r="J134" s="6" t="s">
        <v>14</v>
      </c>
      <c r="K134" s="70" t="s">
        <v>150</v>
      </c>
      <c r="L134" s="6">
        <f>IF(J134="Ya/Tidak",IF(K134="Ya",1,IF(K134="Tidak",0,"Blm Diisi")),IF(J134="A/B/C",IF(K134="A",1,IF(K134="B",0.5,IF(K134="C",0,"Blm Diisi"))),IF(J134="A/B/C/D",IF(K134="A",1,IF(K134="B",0.67,IF(K134="C",0.33,IF(K134="D",0,"Blm Diisi")))),IF(J134="A/B/C/D/E",IF(K134="A",1,IF(K134="B",0.75,IF(K134="C",0.5,IF(K134="D",0.25,IF(K134="E",0,"Blm Diisi")))))))))</f>
        <v>1</v>
      </c>
      <c r="M134" s="38"/>
      <c r="O134" s="70"/>
    </row>
    <row r="135" spans="1:15" customFormat="1" ht="57.6" x14ac:dyDescent="0.3">
      <c r="A135" s="35"/>
      <c r="B135" s="36"/>
      <c r="C135" s="36"/>
      <c r="D135" s="4" t="s">
        <v>9</v>
      </c>
      <c r="E135" s="3" t="s">
        <v>358</v>
      </c>
      <c r="F135" s="6" t="s">
        <v>150</v>
      </c>
      <c r="G135" s="7"/>
      <c r="H135" s="8"/>
      <c r="I135" s="3" t="s">
        <v>359</v>
      </c>
      <c r="J135" s="6" t="s">
        <v>162</v>
      </c>
      <c r="K135" s="70" t="s">
        <v>436</v>
      </c>
      <c r="L135" s="6">
        <f>IF(J135="Ya/Tidak",IF(K135="Ya",1,IF(K135="Tidak",0,"Blm Diisi")),IF(J135="A/B/C",IF(K135="A",1,IF(K135="B",0.5,IF(K135="C",0,"Blm Diisi"))),IF(J135="A/B/C/D",IF(K135="A",1,IF(K135="B",0.67,IF(K135="C",0.33,IF(K135="D",0,"Blm Diisi")))),IF(J135="A/B/C/D/E",IF(K135="A",1,IF(K135="B",0.75,IF(K135="C",0.5,IF(K135="D",0.25,IF(K135="E",0,"Blm Diisi")))))))))</f>
        <v>1</v>
      </c>
      <c r="M135" s="38"/>
      <c r="O135" s="70"/>
    </row>
    <row r="136" spans="1:15" customFormat="1" x14ac:dyDescent="0.3">
      <c r="A136" s="35"/>
      <c r="B136" s="36"/>
      <c r="C136" s="36"/>
      <c r="D136" s="4" t="s">
        <v>10</v>
      </c>
      <c r="E136" s="5" t="s">
        <v>149</v>
      </c>
      <c r="F136" s="6" t="s">
        <v>150</v>
      </c>
      <c r="G136" s="7"/>
      <c r="H136" s="8"/>
      <c r="I136" s="3" t="s">
        <v>151</v>
      </c>
      <c r="J136" s="6" t="s">
        <v>14</v>
      </c>
      <c r="K136" s="70" t="s">
        <v>150</v>
      </c>
      <c r="L136" s="6">
        <f>IF(J136="Ya/Tidak",IF(K136="Ya",1,IF(K136="Tidak",0,"Blm Diisi")),IF(J136="A/B/C",IF(K136="A",1,IF(K136="B",0.5,IF(K136="C",0,"Blm Diisi"))),IF(J136="A/B/C/D",IF(K136="A",1,IF(K136="B",0.67,IF(K136="C",0.33,IF(K136="D",0,"Blm Diisi")))),IF(J136="A/B/C/D/E",IF(K136="A",1,IF(K136="B",0.75,IF(K136="C",0.5,IF(K136="D",0.25,IF(K136="E",0,"Blm Diisi")))))))))</f>
        <v>1</v>
      </c>
      <c r="M136" s="38"/>
      <c r="O136" s="70"/>
    </row>
    <row r="137" spans="1:15" customFormat="1" ht="43.2" x14ac:dyDescent="0.3">
      <c r="A137" s="35"/>
      <c r="B137" s="36"/>
      <c r="C137" s="36"/>
      <c r="D137" s="4" t="s">
        <v>12</v>
      </c>
      <c r="E137" s="3" t="s">
        <v>360</v>
      </c>
      <c r="F137" s="6" t="s">
        <v>150</v>
      </c>
      <c r="G137" s="7"/>
      <c r="H137" s="8"/>
      <c r="I137" s="3" t="s">
        <v>361</v>
      </c>
      <c r="J137" s="6" t="s">
        <v>161</v>
      </c>
      <c r="K137" s="70" t="s">
        <v>436</v>
      </c>
      <c r="L137" s="6">
        <f>IF(J137="Ya/Tidak",IF(K137="Ya",1,IF(K137="Tidak",0,"Blm Diisi")),IF(J137="A/B/C",IF(K137="A",1,IF(K137="B",0.5,IF(K137="C",0,"Blm Diisi"))),IF(J137="A/B/C/D",IF(K137="A",1,IF(K137="B",0.67,IF(K137="C",0.33,IF(K137="D",0,"Blm Diisi")))),IF(J137="A/B/C/D/E",IF(K137="A",1,IF(K137="B",0.75,IF(K137="C",0.5,IF(K137="D",0.25,IF(K137="E",0,"Blm Diisi")))))))))</f>
        <v>1</v>
      </c>
      <c r="M137" s="38"/>
      <c r="O137" s="70"/>
    </row>
    <row r="138" spans="1:15" customFormat="1" ht="57.6" x14ac:dyDescent="0.3">
      <c r="A138" s="35"/>
      <c r="B138" s="36"/>
      <c r="C138" s="36"/>
      <c r="D138" s="4" t="s">
        <v>13</v>
      </c>
      <c r="E138" s="3" t="s">
        <v>362</v>
      </c>
      <c r="F138" s="6" t="s">
        <v>150</v>
      </c>
      <c r="G138" s="7"/>
      <c r="H138" s="8"/>
      <c r="I138" s="3" t="s">
        <v>363</v>
      </c>
      <c r="J138" s="6" t="s">
        <v>162</v>
      </c>
      <c r="K138" s="70" t="s">
        <v>436</v>
      </c>
      <c r="L138" s="6">
        <f>IF(J138="Ya/Tidak",IF(K138="Ya",1,IF(K138="Tidak",0,"Blm Diisi")),IF(J138="A/B/C",IF(K138="A",1,IF(K138="B",0.5,IF(K138="C",0,"Blm Diisi"))),IF(J138="A/B/C/D",IF(K138="A",1,IF(K138="B",0.67,IF(K138="C",0.33,IF(K138="D",0,"Blm Diisi")))),IF(J138="A/B/C/D/E",IF(K138="A",1,IF(K138="B",0.75,IF(K138="C",0.5,IF(K138="D",0.25,IF(K138="E",0,"Blm Diisi")))))))))</f>
        <v>1</v>
      </c>
      <c r="M138" s="38"/>
      <c r="O138" s="70"/>
    </row>
    <row r="139" spans="1:15" customFormat="1" x14ac:dyDescent="0.3">
      <c r="A139" s="29"/>
      <c r="B139" s="30"/>
      <c r="C139" s="30">
        <v>5</v>
      </c>
      <c r="D139" s="203" t="s">
        <v>364</v>
      </c>
      <c r="E139" s="203"/>
      <c r="F139" s="31"/>
      <c r="G139" s="31"/>
      <c r="H139" s="32">
        <v>0.75</v>
      </c>
      <c r="I139" s="32"/>
      <c r="J139" s="33"/>
      <c r="K139" s="133"/>
      <c r="L139" s="33">
        <f>IF(COUNT(L140:L140)=COUNTA(L140:L140),AVERAGE(L140:L140)*H139,"ISI DULU")</f>
        <v>0.75</v>
      </c>
      <c r="M139" s="34">
        <f>L139/H139</f>
        <v>1</v>
      </c>
      <c r="O139" s="41"/>
    </row>
    <row r="140" spans="1:15" customFormat="1" ht="28.8" x14ac:dyDescent="0.3">
      <c r="A140" s="35"/>
      <c r="B140" s="36"/>
      <c r="C140" s="36"/>
      <c r="D140" s="4" t="s">
        <v>8</v>
      </c>
      <c r="E140" s="3" t="s">
        <v>365</v>
      </c>
      <c r="F140" s="69"/>
      <c r="G140" s="6" t="s">
        <v>177</v>
      </c>
      <c r="H140" s="8"/>
      <c r="I140" s="3" t="s">
        <v>366</v>
      </c>
      <c r="J140" s="6" t="s">
        <v>14</v>
      </c>
      <c r="K140" s="70" t="s">
        <v>150</v>
      </c>
      <c r="L140" s="6">
        <f>IF(J140="Ya/Tidak",IF(K140="Ya",1,IF(K140="Tidak",0,"Blm Diisi")),IF(J140="A/B/C",IF(K140="A",1,IF(K140="B",0.5,IF(K140="C",0,"Blm Diisi"))),IF(J140="A/B/C/D",IF(K140="A",1,IF(K140="B",0.67,IF(K140="C",0.33,IF(K140="D",0,"Blm Diisi")))),IF(J140="A/B/C/D/E",IF(K140="A",1,IF(K140="B",0.75,IF(K140="C",0.5,IF(K140="D",0.25,IF(K140="E",0,"Blm Diisi")))))))))</f>
        <v>1</v>
      </c>
      <c r="M140" s="38"/>
      <c r="O140" s="70"/>
    </row>
    <row r="141" spans="1:15" customFormat="1" x14ac:dyDescent="0.3">
      <c r="A141" s="29"/>
      <c r="B141" s="30"/>
      <c r="C141" s="30">
        <v>6</v>
      </c>
      <c r="D141" s="203" t="s">
        <v>373</v>
      </c>
      <c r="E141" s="203"/>
      <c r="F141" s="31"/>
      <c r="G141" s="31"/>
      <c r="H141" s="32">
        <v>1.25</v>
      </c>
      <c r="I141" s="32"/>
      <c r="J141" s="33"/>
      <c r="K141" s="133"/>
      <c r="L141" s="33">
        <f>IF(COUNT(L142:L145)=COUNTA(L142:L145),AVERAGE(L142:L145)*H141,"ISI DULU")</f>
        <v>1.25</v>
      </c>
      <c r="M141" s="34">
        <f>L141/H141</f>
        <v>1</v>
      </c>
      <c r="O141" s="41"/>
    </row>
    <row r="142" spans="1:15" customFormat="1" ht="28.8" x14ac:dyDescent="0.3">
      <c r="A142" s="35"/>
      <c r="B142" s="36"/>
      <c r="C142" s="36"/>
      <c r="D142" s="4" t="s">
        <v>8</v>
      </c>
      <c r="E142" s="3" t="s">
        <v>374</v>
      </c>
      <c r="F142" s="69"/>
      <c r="G142" s="6" t="s">
        <v>177</v>
      </c>
      <c r="H142" s="8"/>
      <c r="I142" s="3" t="s">
        <v>375</v>
      </c>
      <c r="J142" s="6" t="s">
        <v>14</v>
      </c>
      <c r="K142" s="70" t="s">
        <v>150</v>
      </c>
      <c r="L142" s="6">
        <f>IF(J142="Ya/Tidak",IF(K142="Ya",1,IF(K142="Tidak",0,"Blm Diisi")),IF(J142="A/B/C",IF(K142="A",1,IF(K142="B",0.5,IF(K142="C",0,"Blm Diisi"))),IF(J142="A/B/C/D",IF(K142="A",1,IF(K142="B",0.67,IF(K142="C",0.33,IF(K142="D",0,"Blm Diisi")))),IF(J142="A/B/C/D/E",IF(K142="A",1,IF(K142="B",0.75,IF(K142="C",0.5,IF(K142="D",0.25,IF(K142="E",0,"Blm Diisi")))))))))</f>
        <v>1</v>
      </c>
      <c r="M142" s="38"/>
      <c r="O142" s="70"/>
    </row>
    <row r="143" spans="1:15" customFormat="1" ht="28.8" x14ac:dyDescent="0.3">
      <c r="A143" s="35"/>
      <c r="B143" s="36"/>
      <c r="C143" s="36"/>
      <c r="D143" s="4" t="s">
        <v>9</v>
      </c>
      <c r="E143" s="3" t="s">
        <v>376</v>
      </c>
      <c r="F143" s="69"/>
      <c r="G143" s="6" t="s">
        <v>177</v>
      </c>
      <c r="H143" s="8"/>
      <c r="I143" s="3" t="s">
        <v>377</v>
      </c>
      <c r="J143" s="6" t="s">
        <v>14</v>
      </c>
      <c r="K143" s="70" t="s">
        <v>150</v>
      </c>
      <c r="L143" s="6">
        <f>IF(J143="Ya/Tidak",IF(K143="Ya",1,IF(K143="Tidak",0,"Blm Diisi")),IF(J143="A/B/C",IF(K143="A",1,IF(K143="B",0.5,IF(K143="C",0,"Blm Diisi"))),IF(J143="A/B/C/D",IF(K143="A",1,IF(K143="B",0.67,IF(K143="C",0.33,IF(K143="D",0,"Blm Diisi")))),IF(J143="A/B/C/D/E",IF(K143="A",1,IF(K143="B",0.75,IF(K143="C",0.5,IF(K143="D",0.25,IF(K143="E",0,"Blm Diisi")))))))))</f>
        <v>1</v>
      </c>
      <c r="M143" s="38"/>
      <c r="O143" s="70"/>
    </row>
    <row r="144" spans="1:15" customFormat="1" ht="43.2" x14ac:dyDescent="0.3">
      <c r="A144" s="35"/>
      <c r="B144" s="36"/>
      <c r="C144" s="36"/>
      <c r="D144" s="4" t="s">
        <v>10</v>
      </c>
      <c r="E144" s="3" t="s">
        <v>378</v>
      </c>
      <c r="F144" s="69"/>
      <c r="G144" s="6" t="s">
        <v>177</v>
      </c>
      <c r="H144" s="8"/>
      <c r="I144" s="3" t="s">
        <v>379</v>
      </c>
      <c r="J144" s="6" t="s">
        <v>161</v>
      </c>
      <c r="K144" s="70" t="s">
        <v>436</v>
      </c>
      <c r="L144" s="6">
        <f>IF(J144="Ya/Tidak",IF(K144="Ya",1,IF(K144="Tidak",0,"Blm Diisi")),IF(J144="A/B/C",IF(K144="A",1,IF(K144="B",0.5,IF(K144="C",0,"Blm Diisi"))),IF(J144="A/B/C/D",IF(K144="A",1,IF(K144="B",0.67,IF(K144="C",0.33,IF(K144="D",0,"Blm Diisi")))),IF(J144="A/B/C/D/E",IF(K144="A",1,IF(K144="B",0.75,IF(K144="C",0.5,IF(K144="D",0.25,IF(K144="E",0,"Blm Diisi")))))))))</f>
        <v>1</v>
      </c>
      <c r="M144" s="38"/>
      <c r="O144" s="70"/>
    </row>
    <row r="145" spans="1:15" customFormat="1" ht="43.2" x14ac:dyDescent="0.3">
      <c r="A145" s="35"/>
      <c r="B145" s="36"/>
      <c r="C145" s="36"/>
      <c r="D145" s="4" t="s">
        <v>12</v>
      </c>
      <c r="E145" s="3" t="s">
        <v>380</v>
      </c>
      <c r="F145" s="69"/>
      <c r="G145" s="6" t="s">
        <v>177</v>
      </c>
      <c r="H145" s="8"/>
      <c r="I145" s="3" t="s">
        <v>381</v>
      </c>
      <c r="J145" s="6" t="s">
        <v>161</v>
      </c>
      <c r="K145" s="70" t="s">
        <v>436</v>
      </c>
      <c r="L145" s="6">
        <f>IF(J145="Ya/Tidak",IF(K145="Ya",1,IF(K145="Tidak",0,"Blm Diisi")),IF(J145="A/B/C",IF(K145="A",1,IF(K145="B",0.5,IF(K145="C",0,"Blm Diisi"))),IF(J145="A/B/C/D",IF(K145="A",1,IF(K145="B",0.67,IF(K145="C",0.33,IF(K145="D",0,"Blm Diisi")))),IF(J145="A/B/C/D/E",IF(K145="A",1,IF(K145="B",0.75,IF(K145="C",0.5,IF(K145="D",0.25,IF(K145="E",0,"Blm Diisi")))))))))</f>
        <v>1</v>
      </c>
      <c r="M145" s="38"/>
      <c r="O145" s="70"/>
    </row>
    <row r="146" spans="1:15" customFormat="1" x14ac:dyDescent="0.3">
      <c r="A146" s="29"/>
      <c r="B146" s="30"/>
      <c r="C146" s="30">
        <v>7</v>
      </c>
      <c r="D146" s="203" t="s">
        <v>382</v>
      </c>
      <c r="E146" s="203"/>
      <c r="F146" s="31"/>
      <c r="G146" s="31"/>
      <c r="H146" s="32">
        <v>1.5</v>
      </c>
      <c r="I146" s="32"/>
      <c r="J146" s="33"/>
      <c r="K146" s="133"/>
      <c r="L146" s="33">
        <f>IF(COUNT(L147:L151)=COUNTA(L147:L151),AVERAGE(L147:L151)*H146,"ISI DULU")</f>
        <v>1.5</v>
      </c>
      <c r="M146" s="34">
        <f>L146/H146</f>
        <v>1</v>
      </c>
      <c r="O146" s="41"/>
    </row>
    <row r="147" spans="1:15" customFormat="1" ht="129.6" x14ac:dyDescent="0.3">
      <c r="A147" s="35"/>
      <c r="B147" s="36"/>
      <c r="C147" s="36"/>
      <c r="D147" s="4" t="s">
        <v>8</v>
      </c>
      <c r="E147" s="3" t="s">
        <v>383</v>
      </c>
      <c r="F147" s="69"/>
      <c r="G147" s="6" t="s">
        <v>177</v>
      </c>
      <c r="H147" s="8"/>
      <c r="I147" s="3" t="s">
        <v>384</v>
      </c>
      <c r="J147" s="6" t="s">
        <v>162</v>
      </c>
      <c r="K147" s="70" t="s">
        <v>436</v>
      </c>
      <c r="L147" s="6">
        <f>IF(J147="Ya/Tidak",IF(K147="Ya",1,IF(K147="Tidak",0,"Blm Diisi")),IF(J147="A/B/C",IF(K147="A",1,IF(K147="B",0.5,IF(K147="C",0,"Blm Diisi"))),IF(J147="A/B/C/D",IF(K147="A",1,IF(K147="B",0.67,IF(K147="C",0.33,IF(K147="D",0,"Blm Diisi")))),IF(J147="A/B/C/D/E",IF(K147="A",1,IF(K147="B",0.75,IF(K147="C",0.5,IF(K147="D",0.25,IF(K147="E",0,"Blm Diisi")))))))))</f>
        <v>1</v>
      </c>
      <c r="M147" s="38"/>
      <c r="O147" s="70"/>
    </row>
    <row r="148" spans="1:15" customFormat="1" ht="115.2" x14ac:dyDescent="0.3">
      <c r="A148" s="35"/>
      <c r="B148" s="36"/>
      <c r="C148" s="36"/>
      <c r="D148" s="4" t="s">
        <v>9</v>
      </c>
      <c r="E148" s="3" t="s">
        <v>385</v>
      </c>
      <c r="F148" s="69"/>
      <c r="G148" s="6" t="s">
        <v>177</v>
      </c>
      <c r="H148" s="8"/>
      <c r="I148" s="3" t="s">
        <v>386</v>
      </c>
      <c r="J148" s="6" t="s">
        <v>162</v>
      </c>
      <c r="K148" s="70" t="s">
        <v>436</v>
      </c>
      <c r="L148" s="6">
        <f>IF(J148="Ya/Tidak",IF(K148="Ya",1,IF(K148="Tidak",0,"Blm Diisi")),IF(J148="A/B/C",IF(K148="A",1,IF(K148="B",0.5,IF(K148="C",0,"Blm Diisi"))),IF(J148="A/B/C/D",IF(K148="A",1,IF(K148="B",0.67,IF(K148="C",0.33,IF(K148="D",0,"Blm Diisi")))),IF(J148="A/B/C/D/E",IF(K148="A",1,IF(K148="B",0.75,IF(K148="C",0.5,IF(K148="D",0.25,IF(K148="E",0,"Blm Diisi")))))))))</f>
        <v>1</v>
      </c>
      <c r="M148" s="38"/>
      <c r="O148" s="70"/>
    </row>
    <row r="149" spans="1:15" customFormat="1" ht="57.6" x14ac:dyDescent="0.3">
      <c r="A149" s="35"/>
      <c r="B149" s="36"/>
      <c r="C149" s="36"/>
      <c r="D149" s="4" t="s">
        <v>10</v>
      </c>
      <c r="E149" s="3" t="s">
        <v>387</v>
      </c>
      <c r="F149" s="69"/>
      <c r="G149" s="6" t="s">
        <v>177</v>
      </c>
      <c r="H149" s="8"/>
      <c r="I149" s="3" t="s">
        <v>388</v>
      </c>
      <c r="J149" s="6" t="s">
        <v>162</v>
      </c>
      <c r="K149" s="70" t="s">
        <v>436</v>
      </c>
      <c r="L149" s="6">
        <f>IF(J149="Ya/Tidak",IF(K149="Ya",1,IF(K149="Tidak",0,"Blm Diisi")),IF(J149="A/B/C",IF(K149="A",1,IF(K149="B",0.5,IF(K149="C",0,"Blm Diisi"))),IF(J149="A/B/C/D",IF(K149="A",1,IF(K149="B",0.67,IF(K149="C",0.33,IF(K149="D",0,"Blm Diisi")))),IF(J149="A/B/C/D/E",IF(K149="A",1,IF(K149="B",0.75,IF(K149="C",0.5,IF(K149="D",0.25,IF(K149="E",0,"Blm Diisi")))))))))</f>
        <v>1</v>
      </c>
      <c r="M149" s="38"/>
      <c r="O149" s="70"/>
    </row>
    <row r="150" spans="1:15" customFormat="1" ht="57.6" x14ac:dyDescent="0.3">
      <c r="A150" s="35"/>
      <c r="B150" s="36"/>
      <c r="C150" s="36"/>
      <c r="D150" s="4" t="s">
        <v>12</v>
      </c>
      <c r="E150" s="3" t="s">
        <v>389</v>
      </c>
      <c r="F150" s="69"/>
      <c r="G150" s="6" t="s">
        <v>177</v>
      </c>
      <c r="H150" s="8"/>
      <c r="I150" s="3" t="s">
        <v>390</v>
      </c>
      <c r="J150" s="6" t="s">
        <v>162</v>
      </c>
      <c r="K150" s="70" t="s">
        <v>436</v>
      </c>
      <c r="L150" s="6">
        <f>IF(J150="Ya/Tidak",IF(K150="Ya",1,IF(K150="Tidak",0,"Blm Diisi")),IF(J150="A/B/C",IF(K150="A",1,IF(K150="B",0.5,IF(K150="C",0,"Blm Diisi"))),IF(J150="A/B/C/D",IF(K150="A",1,IF(K150="B",0.67,IF(K150="C",0.33,IF(K150="D",0,"Blm Diisi")))),IF(J150="A/B/C/D/E",IF(K150="A",1,IF(K150="B",0.75,IF(K150="C",0.5,IF(K150="D",0.25,IF(K150="E",0,"Blm Diisi")))))))))</f>
        <v>1</v>
      </c>
      <c r="M150" s="38"/>
      <c r="O150" s="70"/>
    </row>
    <row r="151" spans="1:15" customFormat="1" ht="28.8" x14ac:dyDescent="0.3">
      <c r="A151" s="35"/>
      <c r="B151" s="36"/>
      <c r="C151" s="36"/>
      <c r="D151" s="4" t="s">
        <v>13</v>
      </c>
      <c r="E151" s="3" t="s">
        <v>391</v>
      </c>
      <c r="F151" s="6"/>
      <c r="G151" s="6"/>
      <c r="H151" s="8"/>
      <c r="I151" s="3" t="s">
        <v>392</v>
      </c>
      <c r="J151" s="64" t="s">
        <v>393</v>
      </c>
      <c r="K151" s="70">
        <v>5</v>
      </c>
      <c r="L151" s="73">
        <f>K151/5</f>
        <v>1</v>
      </c>
      <c r="M151" s="38"/>
      <c r="O151" s="70"/>
    </row>
    <row r="152" spans="1:15" customFormat="1" x14ac:dyDescent="0.3">
      <c r="A152" s="44"/>
      <c r="B152" s="45" t="s">
        <v>108</v>
      </c>
      <c r="C152" s="46" t="s">
        <v>109</v>
      </c>
      <c r="D152" s="47"/>
      <c r="E152" s="48"/>
      <c r="F152" s="49"/>
      <c r="G152" s="49"/>
      <c r="H152" s="50">
        <v>1.5</v>
      </c>
      <c r="I152" s="50"/>
      <c r="J152" s="51"/>
      <c r="K152" s="52"/>
      <c r="L152" s="51">
        <f>L153+L155+L161+L162+L163</f>
        <v>1.5</v>
      </c>
      <c r="M152" s="53">
        <f>L152/H152</f>
        <v>1</v>
      </c>
      <c r="O152" s="52"/>
    </row>
    <row r="153" spans="1:15" customFormat="1" x14ac:dyDescent="0.3">
      <c r="A153" s="29"/>
      <c r="B153" s="30"/>
      <c r="C153" s="30">
        <v>1</v>
      </c>
      <c r="D153" s="203" t="s">
        <v>110</v>
      </c>
      <c r="E153" s="203"/>
      <c r="F153" s="31"/>
      <c r="G153" s="31"/>
      <c r="H153" s="32">
        <v>0.5</v>
      </c>
      <c r="I153" s="32"/>
      <c r="J153" s="33"/>
      <c r="K153" s="133"/>
      <c r="L153" s="33">
        <f>IF(COUNT(L154:L154)=COUNTA(L154:L154),AVERAGE(L154:L154)*H153,"ISI DULU")</f>
        <v>0.5</v>
      </c>
      <c r="M153" s="34">
        <f>L153/H153</f>
        <v>1</v>
      </c>
      <c r="O153" s="41"/>
    </row>
    <row r="154" spans="1:15" customFormat="1" ht="28.8" x14ac:dyDescent="0.3">
      <c r="A154" s="35"/>
      <c r="B154" s="36"/>
      <c r="C154" s="36"/>
      <c r="D154" s="4" t="s">
        <v>8</v>
      </c>
      <c r="E154" s="3" t="s">
        <v>111</v>
      </c>
      <c r="F154" s="6" t="s">
        <v>150</v>
      </c>
      <c r="G154" s="7"/>
      <c r="H154" s="8"/>
      <c r="I154" s="3" t="s">
        <v>116</v>
      </c>
      <c r="J154" s="6" t="s">
        <v>14</v>
      </c>
      <c r="K154" s="37" t="s">
        <v>150</v>
      </c>
      <c r="L154" s="6">
        <f>IF(J154="Ya/Tidak",IF(K154="Ya",1,IF(K154="Tidak",0,"Blm Diisi")),IF(J154="A/B/C",IF(K154="A",1,IF(K154="B",0.5,IF(K154="C",0,"Blm Diisi"))),IF(J154="A/B/C/D",IF(K154="A",1,IF(K154="B",0.67,IF(K154="C",0.33,IF(K154="D",0,"Blm Diisi")))),IF(J154="A/B/C/D/E",IF(K154="A",1,IF(K154="B",0.75,IF(K154="C",0.5,IF(K154="D",0.25,IF(K154="E",0,"Blm Diisi")))))))))</f>
        <v>1</v>
      </c>
      <c r="M154" s="38"/>
      <c r="O154" s="37"/>
    </row>
    <row r="155" spans="1:15" customFormat="1" x14ac:dyDescent="0.3">
      <c r="A155" s="29"/>
      <c r="B155" s="30"/>
      <c r="C155" s="30">
        <v>2</v>
      </c>
      <c r="D155" s="203" t="s">
        <v>121</v>
      </c>
      <c r="E155" s="203"/>
      <c r="F155" s="31"/>
      <c r="G155" s="31"/>
      <c r="H155" s="32">
        <v>0.5</v>
      </c>
      <c r="I155" s="32"/>
      <c r="J155" s="33"/>
      <c r="K155" s="133"/>
      <c r="L155" s="33">
        <f>IF(COUNT(L156:L160)=COUNTA(L156:L160),AVERAGE(L156:L160)*H155,"ISI DULU")</f>
        <v>0.5</v>
      </c>
      <c r="M155" s="34">
        <f>L155/H155</f>
        <v>1</v>
      </c>
      <c r="O155" s="41"/>
    </row>
    <row r="156" spans="1:15" customFormat="1" ht="100.8" x14ac:dyDescent="0.3">
      <c r="A156" s="35"/>
      <c r="B156" s="36"/>
      <c r="C156" s="36"/>
      <c r="D156" s="4" t="s">
        <v>8</v>
      </c>
      <c r="E156" s="3" t="s">
        <v>122</v>
      </c>
      <c r="F156" s="6" t="s">
        <v>150</v>
      </c>
      <c r="G156" s="7"/>
      <c r="H156" s="8"/>
      <c r="I156" s="3" t="s">
        <v>124</v>
      </c>
      <c r="J156" s="6" t="s">
        <v>162</v>
      </c>
      <c r="K156" s="37" t="s">
        <v>436</v>
      </c>
      <c r="L156" s="6">
        <f>IF(J156="Ya/Tidak",IF(K156="Ya",1,IF(K156="Tidak",0,"Blm Diisi")),IF(J156="A/B/C",IF(K156="A",1,IF(K156="B",0.5,IF(K156="C",0,"Blm Diisi"))),IF(J156="A/B/C/D",IF(K156="A",1,IF(K156="B",0.67,IF(K156="C",0.33,IF(K156="D",0,"Blm Diisi")))),IF(J156="A/B/C/D/E",IF(K156="A",1,IF(K156="B",0.75,IF(K156="C",0.5,IF(K156="D",0.25,IF(K156="E",0,"Blm Diisi")))))))))</f>
        <v>1</v>
      </c>
      <c r="M156" s="38"/>
      <c r="O156" s="37"/>
    </row>
    <row r="157" spans="1:15" customFormat="1" ht="72" x14ac:dyDescent="0.3">
      <c r="A157" s="35"/>
      <c r="B157" s="36"/>
      <c r="C157" s="36"/>
      <c r="D157" s="4" t="s">
        <v>9</v>
      </c>
      <c r="E157" s="3" t="s">
        <v>123</v>
      </c>
      <c r="F157" s="6" t="s">
        <v>150</v>
      </c>
      <c r="G157" s="7"/>
      <c r="H157" s="8"/>
      <c r="I157" s="3" t="s">
        <v>125</v>
      </c>
      <c r="J157" s="6" t="s">
        <v>161</v>
      </c>
      <c r="K157" s="37" t="s">
        <v>436</v>
      </c>
      <c r="L157" s="6">
        <f>IF(J157="Ya/Tidak",IF(K157="Ya",1,IF(K157="Tidak",0,"Blm Diisi")),IF(J157="A/B/C",IF(K157="A",1,IF(K157="B",0.5,IF(K157="C",0,"Blm Diisi"))),IF(J157="A/B/C/D",IF(K157="A",1,IF(K157="B",0.67,IF(K157="C",0.33,IF(K157="D",0,"Blm Diisi")))),IF(J157="A/B/C/D/E",IF(K157="A",1,IF(K157="B",0.75,IF(K157="C",0.5,IF(K157="D",0.25,IF(K157="E",0,"Blm Diisi")))))))))</f>
        <v>1</v>
      </c>
      <c r="M157" s="38"/>
      <c r="O157" s="37"/>
    </row>
    <row r="158" spans="1:15" customFormat="1" ht="86.4" x14ac:dyDescent="0.3">
      <c r="A158" s="35"/>
      <c r="B158" s="36"/>
      <c r="C158" s="36"/>
      <c r="D158" s="4" t="s">
        <v>10</v>
      </c>
      <c r="E158" s="3" t="s">
        <v>146</v>
      </c>
      <c r="F158" s="6" t="s">
        <v>150</v>
      </c>
      <c r="G158" s="7"/>
      <c r="H158" s="8"/>
      <c r="I158" s="3" t="s">
        <v>126</v>
      </c>
      <c r="J158" s="6" t="s">
        <v>161</v>
      </c>
      <c r="K158" s="37" t="s">
        <v>436</v>
      </c>
      <c r="L158" s="6">
        <f>IF(J158="Ya/Tidak",IF(K158="Ya",1,IF(K158="Tidak",0,"Blm Diisi")),IF(J158="A/B/C",IF(K158="A",1,IF(K158="B",0.5,IF(K158="C",0,"Blm Diisi"))),IF(J158="A/B/C/D",IF(K158="A",1,IF(K158="B",0.67,IF(K158="C",0.33,IF(K158="D",0,"Blm Diisi")))),IF(J158="A/B/C/D/E",IF(K158="A",1,IF(K158="B",0.75,IF(K158="C",0.5,IF(K158="D",0.25,IF(K158="E",0,"Blm Diisi")))))))))</f>
        <v>1</v>
      </c>
      <c r="M158" s="38"/>
      <c r="O158" s="37"/>
    </row>
    <row r="159" spans="1:15" customFormat="1" ht="72" x14ac:dyDescent="0.3">
      <c r="A159" s="35"/>
      <c r="B159" s="36"/>
      <c r="C159" s="36"/>
      <c r="D159" s="4" t="s">
        <v>12</v>
      </c>
      <c r="E159" s="3" t="s">
        <v>394</v>
      </c>
      <c r="F159" s="6" t="s">
        <v>150</v>
      </c>
      <c r="G159" s="7"/>
      <c r="H159" s="8"/>
      <c r="I159" s="3" t="s">
        <v>395</v>
      </c>
      <c r="J159" s="6" t="s">
        <v>162</v>
      </c>
      <c r="K159" s="37" t="s">
        <v>436</v>
      </c>
      <c r="L159" s="6">
        <f>IF(J159="Ya/Tidak",IF(K159="Ya",1,IF(K159="Tidak",0,"Blm Diisi")),IF(J159="A/B/C",IF(K159="A",1,IF(K159="B",0.5,IF(K159="C",0,"Blm Diisi"))),IF(J159="A/B/C/D",IF(K159="A",1,IF(K159="B",0.67,IF(K159="C",0.33,IF(K159="D",0,"Blm Diisi")))),IF(J159="A/B/C/D/E",IF(K159="A",1,IF(K159="B",0.75,IF(K159="C",0.5,IF(K159="D",0.25,IF(K159="E",0,"Blm Diisi")))))))))</f>
        <v>1</v>
      </c>
      <c r="M159" s="38"/>
      <c r="O159" s="37"/>
    </row>
    <row r="160" spans="1:15" customFormat="1" ht="28.8" x14ac:dyDescent="0.3">
      <c r="A160" s="35"/>
      <c r="B160" s="36"/>
      <c r="C160" s="36"/>
      <c r="D160" s="4" t="s">
        <v>13</v>
      </c>
      <c r="E160" s="3" t="s">
        <v>127</v>
      </c>
      <c r="F160" s="6" t="s">
        <v>150</v>
      </c>
      <c r="G160" s="7"/>
      <c r="H160" s="8"/>
      <c r="I160" s="3" t="s">
        <v>128</v>
      </c>
      <c r="J160" s="6" t="s">
        <v>14</v>
      </c>
      <c r="K160" s="37" t="s">
        <v>150</v>
      </c>
      <c r="L160" s="6">
        <f>IF(J160="Ya/Tidak",IF(K160="Ya",1,IF(K160="Tidak",0,"Blm Diisi")),IF(J160="A/B/C",IF(K160="A",1,IF(K160="B",0.5,IF(K160="C",0,"Blm Diisi"))),IF(J160="A/B/C/D",IF(K160="A",1,IF(K160="B",0.67,IF(K160="C",0.33,IF(K160="D",0,"Blm Diisi")))),IF(J160="A/B/C/D/E",IF(K160="A",1,IF(K160="B",0.75,IF(K160="C",0.5,IF(K160="D",0.25,IF(K160="E",0,"Blm Diisi")))))))))</f>
        <v>1</v>
      </c>
      <c r="M160" s="38"/>
      <c r="O160" s="37"/>
    </row>
    <row r="161" spans="1:15" customFormat="1" x14ac:dyDescent="0.3">
      <c r="A161" s="29"/>
      <c r="B161" s="30"/>
      <c r="C161" s="30">
        <v>3</v>
      </c>
      <c r="D161" s="203" t="s">
        <v>129</v>
      </c>
      <c r="E161" s="203"/>
      <c r="F161" s="31"/>
      <c r="G161" s="31"/>
      <c r="H161" s="32">
        <v>0</v>
      </c>
      <c r="I161" s="32"/>
      <c r="J161" s="33"/>
      <c r="K161" s="133"/>
      <c r="L161" s="33"/>
      <c r="M161" s="34"/>
      <c r="O161" s="41"/>
    </row>
    <row r="162" spans="1:15" customFormat="1" x14ac:dyDescent="0.3">
      <c r="A162" s="29"/>
      <c r="B162" s="30"/>
      <c r="C162" s="30">
        <v>4</v>
      </c>
      <c r="D162" s="203" t="s">
        <v>135</v>
      </c>
      <c r="E162" s="203"/>
      <c r="F162" s="31"/>
      <c r="G162" s="31"/>
      <c r="H162" s="32">
        <v>0</v>
      </c>
      <c r="I162" s="32"/>
      <c r="J162" s="33"/>
      <c r="K162" s="133"/>
      <c r="L162" s="33"/>
      <c r="M162" s="34"/>
      <c r="O162" s="41"/>
    </row>
    <row r="163" spans="1:15" customFormat="1" x14ac:dyDescent="0.3">
      <c r="A163" s="29"/>
      <c r="B163" s="30"/>
      <c r="C163" s="30">
        <v>5</v>
      </c>
      <c r="D163" s="203" t="s">
        <v>140</v>
      </c>
      <c r="E163" s="203"/>
      <c r="F163" s="31"/>
      <c r="G163" s="31"/>
      <c r="H163" s="32">
        <v>0.5</v>
      </c>
      <c r="I163" s="32"/>
      <c r="J163" s="33"/>
      <c r="K163" s="133"/>
      <c r="L163" s="33">
        <f>IF(COUNT(L164:L166)=COUNTA(L164:L166),AVERAGE(L164:L166)*H163,"ISI DULU")</f>
        <v>0.5</v>
      </c>
      <c r="M163" s="34">
        <f>L163/H163</f>
        <v>1</v>
      </c>
      <c r="O163" s="41"/>
    </row>
    <row r="164" spans="1:15" customFormat="1" ht="28.8" x14ac:dyDescent="0.3">
      <c r="A164" s="35"/>
      <c r="B164" s="36"/>
      <c r="C164" s="36"/>
      <c r="D164" s="4" t="s">
        <v>8</v>
      </c>
      <c r="E164" s="3" t="s">
        <v>403</v>
      </c>
      <c r="F164" s="6" t="s">
        <v>150</v>
      </c>
      <c r="G164" s="7"/>
      <c r="H164" s="8"/>
      <c r="I164" s="3" t="s">
        <v>404</v>
      </c>
      <c r="J164" s="6" t="s">
        <v>14</v>
      </c>
      <c r="K164" s="37" t="s">
        <v>150</v>
      </c>
      <c r="L164" s="6">
        <f>IF(J164="Ya/Tidak",IF(K164="Ya",1,IF(K164="Tidak",0,"Blm Diisi")),IF(J164="A/B/C",IF(K164="A",1,IF(K164="B",0.5,IF(K164="C",0,"Blm Diisi"))),IF(J164="A/B/C/D",IF(K164="A",1,IF(K164="B",0.67,IF(K164="C",0.33,IF(K164="D",0,"Blm Diisi")))),IF(J164="A/B/C/D/E",IF(K164="A",1,IF(K164="B",0.75,IF(K164="C",0.5,IF(K164="D",0.25,IF(K164="E",0,"Blm Diisi")))))))))</f>
        <v>1</v>
      </c>
      <c r="M164" s="38"/>
      <c r="O164" s="37"/>
    </row>
    <row r="165" spans="1:15" customFormat="1" ht="57.6" x14ac:dyDescent="0.3">
      <c r="A165" s="35"/>
      <c r="B165" s="36"/>
      <c r="C165" s="36"/>
      <c r="D165" s="4" t="s">
        <v>9</v>
      </c>
      <c r="E165" s="3" t="s">
        <v>405</v>
      </c>
      <c r="F165" s="6" t="s">
        <v>150</v>
      </c>
      <c r="G165" s="7"/>
      <c r="H165" s="8"/>
      <c r="I165" s="3" t="s">
        <v>406</v>
      </c>
      <c r="J165" s="6" t="s">
        <v>162</v>
      </c>
      <c r="K165" s="37" t="s">
        <v>436</v>
      </c>
      <c r="L165" s="6">
        <f>IF(J165="Ya/Tidak",IF(K165="Ya",1,IF(K165="Tidak",0,"Blm Diisi")),IF(J165="A/B/C",IF(K165="A",1,IF(K165="B",0.5,IF(K165="C",0,"Blm Diisi"))),IF(J165="A/B/C/D",IF(K165="A",1,IF(K165="B",0.67,IF(K165="C",0.33,IF(K165="D",0,"Blm Diisi")))),IF(J165="A/B/C/D/E",IF(K165="A",1,IF(K165="B",0.75,IF(K165="C",0.5,IF(K165="D",0.25,IF(K165="E",0,"Blm Diisi")))))))))</f>
        <v>1</v>
      </c>
      <c r="M165" s="38"/>
      <c r="O165" s="37"/>
    </row>
    <row r="166" spans="1:15" customFormat="1" ht="43.2" x14ac:dyDescent="0.3">
      <c r="A166" s="35"/>
      <c r="B166" s="36"/>
      <c r="C166" s="36"/>
      <c r="D166" s="4" t="s">
        <v>10</v>
      </c>
      <c r="E166" s="3" t="s">
        <v>407</v>
      </c>
      <c r="F166" s="6" t="s">
        <v>150</v>
      </c>
      <c r="G166" s="7"/>
      <c r="H166" s="8"/>
      <c r="I166" s="3" t="s">
        <v>408</v>
      </c>
      <c r="J166" s="6" t="s">
        <v>161</v>
      </c>
      <c r="K166" s="37" t="s">
        <v>436</v>
      </c>
      <c r="L166" s="6">
        <f>IF(J166="Ya/Tidak",IF(K166="Ya",1,IF(K166="Tidak",0,"Blm Diisi")),IF(J166="A/B/C",IF(K166="A",1,IF(K166="B",0.5,IF(K166="C",0,"Blm Diisi"))),IF(J166="A/B/C/D",IF(K166="A",1,IF(K166="B",0.67,IF(K166="C",0.33,IF(K166="D",0,"Blm Diisi")))),IF(J166="A/B/C/D/E",IF(K166="A",1,IF(K166="B",0.75,IF(K166="C",0.5,IF(K166="D",0.25,IF(K166="E",0,"Blm Diisi")))))))))</f>
        <v>1</v>
      </c>
      <c r="M166" s="38"/>
      <c r="O166" s="37"/>
    </row>
    <row r="167" spans="1:15" x14ac:dyDescent="0.3">
      <c r="A167" s="204" t="s">
        <v>141</v>
      </c>
      <c r="B167" s="204"/>
      <c r="C167" s="204"/>
      <c r="D167" s="204"/>
      <c r="E167" s="204"/>
      <c r="F167" s="80"/>
      <c r="G167" s="80"/>
      <c r="H167" s="81"/>
      <c r="I167" s="82"/>
      <c r="J167" s="82"/>
      <c r="K167" s="83"/>
      <c r="L167" s="81">
        <f>SUM(L7,L30,L37,L50,L65,L105,L115,L152)</f>
        <v>36.5</v>
      </c>
      <c r="M167" s="84"/>
      <c r="O167" s="83"/>
    </row>
    <row r="168" spans="1:15" x14ac:dyDescent="0.3">
      <c r="A168" s="86"/>
      <c r="B168" s="87"/>
      <c r="C168" s="86"/>
      <c r="D168" s="86"/>
      <c r="E168" s="88"/>
      <c r="F168" s="89"/>
      <c r="G168" s="89"/>
      <c r="H168" s="90"/>
      <c r="I168" s="88"/>
      <c r="J168" s="88"/>
      <c r="K168" s="91"/>
      <c r="L168" s="88"/>
      <c r="M168" s="92"/>
      <c r="O168" s="91"/>
    </row>
    <row r="169" spans="1:15" x14ac:dyDescent="0.3">
      <c r="A169" s="86"/>
      <c r="B169" s="87"/>
      <c r="C169" s="86"/>
      <c r="D169" s="86"/>
      <c r="E169" s="88"/>
      <c r="F169" s="89"/>
      <c r="G169" s="89"/>
      <c r="H169" s="90"/>
      <c r="I169" s="88"/>
      <c r="J169" s="88"/>
      <c r="K169" s="91"/>
      <c r="L169" s="88"/>
      <c r="M169" s="92"/>
      <c r="O169" s="91"/>
    </row>
    <row r="170" spans="1:15" x14ac:dyDescent="0.3">
      <c r="A170" s="93" t="s">
        <v>409</v>
      </c>
      <c r="B170" s="94" t="s">
        <v>410</v>
      </c>
      <c r="C170" s="95"/>
      <c r="D170" s="95"/>
      <c r="E170" s="96"/>
      <c r="F170" s="80"/>
      <c r="G170" s="80"/>
      <c r="H170" s="97"/>
      <c r="I170" s="96"/>
      <c r="J170" s="96"/>
      <c r="K170" s="98"/>
      <c r="L170" s="96"/>
      <c r="M170" s="99"/>
      <c r="O170" s="98"/>
    </row>
    <row r="171" spans="1:15" x14ac:dyDescent="0.3">
      <c r="A171" s="44"/>
      <c r="B171" s="45" t="s">
        <v>5</v>
      </c>
      <c r="C171" s="44" t="s">
        <v>411</v>
      </c>
      <c r="D171" s="44"/>
      <c r="E171" s="100"/>
      <c r="F171" s="101"/>
      <c r="G171" s="101"/>
      <c r="H171" s="50">
        <v>20</v>
      </c>
      <c r="I171" s="100"/>
      <c r="J171" s="100"/>
      <c r="K171" s="51"/>
      <c r="L171" s="50">
        <f>L172+L173</f>
        <v>20</v>
      </c>
      <c r="M171" s="102">
        <f>L171/H171</f>
        <v>1</v>
      </c>
      <c r="O171" s="51"/>
    </row>
    <row r="172" spans="1:15" x14ac:dyDescent="0.3">
      <c r="A172" s="29"/>
      <c r="B172" s="30"/>
      <c r="C172" s="29" t="s">
        <v>25</v>
      </c>
      <c r="D172" s="29" t="s">
        <v>412</v>
      </c>
      <c r="E172" s="59"/>
      <c r="F172" s="103"/>
      <c r="G172" s="103"/>
      <c r="H172" s="32">
        <v>14</v>
      </c>
      <c r="I172" s="61" t="s">
        <v>413</v>
      </c>
      <c r="J172" s="61" t="s">
        <v>414</v>
      </c>
      <c r="K172" s="104">
        <v>100</v>
      </c>
      <c r="L172" s="33">
        <f>K172/100*14</f>
        <v>14</v>
      </c>
      <c r="M172" s="34">
        <f>L172/H172</f>
        <v>1</v>
      </c>
      <c r="O172" s="70"/>
    </row>
    <row r="173" spans="1:15" x14ac:dyDescent="0.3">
      <c r="A173" s="29"/>
      <c r="B173" s="30"/>
      <c r="C173" s="29" t="s">
        <v>28</v>
      </c>
      <c r="D173" s="29" t="s">
        <v>415</v>
      </c>
      <c r="E173" s="59"/>
      <c r="F173" s="103"/>
      <c r="G173" s="103"/>
      <c r="H173" s="32">
        <v>6</v>
      </c>
      <c r="I173" s="61" t="s">
        <v>416</v>
      </c>
      <c r="J173" s="61" t="s">
        <v>417</v>
      </c>
      <c r="K173" s="104">
        <v>5</v>
      </c>
      <c r="L173" s="33">
        <f>K173/5*6</f>
        <v>6</v>
      </c>
      <c r="M173" s="34">
        <f>L173/H173</f>
        <v>1</v>
      </c>
      <c r="O173" s="70"/>
    </row>
    <row r="174" spans="1:15" x14ac:dyDescent="0.3">
      <c r="A174" s="35"/>
      <c r="B174" s="36"/>
      <c r="C174" s="105"/>
      <c r="D174" s="105"/>
      <c r="E174" s="55"/>
      <c r="F174" s="106"/>
      <c r="G174" s="106"/>
      <c r="H174" s="8"/>
      <c r="I174" s="107"/>
      <c r="J174" s="64"/>
      <c r="K174" s="64"/>
      <c r="L174" s="6"/>
      <c r="M174" s="38"/>
      <c r="O174" s="64"/>
    </row>
    <row r="175" spans="1:15" x14ac:dyDescent="0.3">
      <c r="A175" s="44"/>
      <c r="B175" s="45" t="s">
        <v>19</v>
      </c>
      <c r="C175" s="44" t="s">
        <v>418</v>
      </c>
      <c r="D175" s="44"/>
      <c r="E175" s="100"/>
      <c r="F175" s="101"/>
      <c r="G175" s="101"/>
      <c r="H175" s="50">
        <v>10</v>
      </c>
      <c r="I175" s="100"/>
      <c r="J175" s="100"/>
      <c r="K175" s="108"/>
      <c r="L175" s="51">
        <f>L176+L177</f>
        <v>10</v>
      </c>
      <c r="M175" s="102">
        <f>L175/H175</f>
        <v>1</v>
      </c>
      <c r="O175" s="51"/>
    </row>
    <row r="176" spans="1:15" x14ac:dyDescent="0.3">
      <c r="A176" s="29"/>
      <c r="B176" s="30"/>
      <c r="C176" s="29" t="s">
        <v>25</v>
      </c>
      <c r="D176" s="29" t="s">
        <v>419</v>
      </c>
      <c r="E176" s="109"/>
      <c r="F176" s="103"/>
      <c r="G176" s="103"/>
      <c r="H176" s="32">
        <v>7</v>
      </c>
      <c r="I176" s="61" t="s">
        <v>420</v>
      </c>
      <c r="J176" s="61" t="s">
        <v>421</v>
      </c>
      <c r="K176" s="104">
        <v>4</v>
      </c>
      <c r="L176" s="33">
        <f>K176/4*7</f>
        <v>7</v>
      </c>
      <c r="M176" s="34">
        <f>L176/H176</f>
        <v>1</v>
      </c>
      <c r="O176" s="110"/>
    </row>
    <row r="177" spans="1:15" ht="72" x14ac:dyDescent="0.3">
      <c r="A177" s="29"/>
      <c r="B177" s="30"/>
      <c r="C177" s="29" t="s">
        <v>28</v>
      </c>
      <c r="D177" s="29" t="s">
        <v>422</v>
      </c>
      <c r="E177" s="109"/>
      <c r="F177" s="103"/>
      <c r="G177" s="103"/>
      <c r="H177" s="32">
        <v>3</v>
      </c>
      <c r="I177" s="61" t="s">
        <v>423</v>
      </c>
      <c r="J177" s="61" t="s">
        <v>486</v>
      </c>
      <c r="K177" s="70" t="s">
        <v>465</v>
      </c>
      <c r="L177" s="33">
        <f>IF(K177="WTP",3,IF(K177="WTP-DPP",2.5,IF(K177="WDP",2,IF(K177="TMP",1.5,IF(K177="TW",1,IF(K177="Tidak Ada Laporan",0,"Blm Diisi"))))))</f>
        <v>3</v>
      </c>
      <c r="M177" s="34">
        <f>L177/H177</f>
        <v>1</v>
      </c>
      <c r="O177" s="111"/>
    </row>
    <row r="178" spans="1:15" x14ac:dyDescent="0.3">
      <c r="A178" s="35"/>
      <c r="B178" s="36"/>
      <c r="C178" s="105"/>
      <c r="D178" s="105"/>
      <c r="E178" s="55"/>
      <c r="F178" s="106"/>
      <c r="G178" s="106"/>
      <c r="H178" s="8"/>
      <c r="I178" s="107"/>
      <c r="J178" s="64"/>
      <c r="K178" s="64"/>
      <c r="L178" s="6"/>
      <c r="M178" s="38"/>
      <c r="O178" s="64"/>
    </row>
    <row r="179" spans="1:15" x14ac:dyDescent="0.3">
      <c r="A179" s="44"/>
      <c r="B179" s="45" t="s">
        <v>23</v>
      </c>
      <c r="C179" s="44" t="s">
        <v>424</v>
      </c>
      <c r="D179" s="44"/>
      <c r="E179" s="100"/>
      <c r="F179" s="101"/>
      <c r="G179" s="101"/>
      <c r="H179" s="50">
        <v>10</v>
      </c>
      <c r="I179" s="100"/>
      <c r="J179" s="100"/>
      <c r="K179" s="108"/>
      <c r="L179" s="51">
        <f>L180</f>
        <v>10</v>
      </c>
      <c r="M179" s="102">
        <f>L179/H179</f>
        <v>1</v>
      </c>
      <c r="O179" s="51"/>
    </row>
    <row r="180" spans="1:15" x14ac:dyDescent="0.3">
      <c r="A180" s="29"/>
      <c r="B180" s="30"/>
      <c r="C180" s="29" t="s">
        <v>25</v>
      </c>
      <c r="D180" s="29" t="s">
        <v>425</v>
      </c>
      <c r="E180" s="59"/>
      <c r="F180" s="103"/>
      <c r="G180" s="103"/>
      <c r="H180" s="32">
        <v>10</v>
      </c>
      <c r="I180" s="61" t="s">
        <v>426</v>
      </c>
      <c r="J180" s="61" t="s">
        <v>421</v>
      </c>
      <c r="K180" s="112">
        <v>4</v>
      </c>
      <c r="L180" s="33">
        <f>K180/4*10</f>
        <v>10</v>
      </c>
      <c r="M180" s="34">
        <f>L180/H180</f>
        <v>1</v>
      </c>
      <c r="O180" s="112"/>
    </row>
    <row r="181" spans="1:15" x14ac:dyDescent="0.3">
      <c r="A181" s="35"/>
      <c r="B181" s="36"/>
      <c r="C181" s="105"/>
      <c r="D181" s="105"/>
      <c r="E181" s="3"/>
      <c r="F181" s="113"/>
      <c r="G181" s="113"/>
      <c r="H181" s="8"/>
      <c r="I181" s="107"/>
      <c r="J181" s="7"/>
      <c r="K181" s="7"/>
      <c r="L181" s="6"/>
      <c r="M181" s="38"/>
      <c r="O181" s="7"/>
    </row>
    <row r="182" spans="1:15" x14ac:dyDescent="0.3">
      <c r="A182" s="205" t="s">
        <v>427</v>
      </c>
      <c r="B182" s="205"/>
      <c r="C182" s="205"/>
      <c r="D182" s="205"/>
      <c r="E182" s="205"/>
      <c r="F182" s="80"/>
      <c r="G182" s="80"/>
      <c r="H182" s="114">
        <v>40</v>
      </c>
      <c r="I182" s="96"/>
      <c r="J182" s="96"/>
      <c r="K182" s="96"/>
      <c r="L182" s="115">
        <f>L171+L175+L179</f>
        <v>40</v>
      </c>
      <c r="M182" s="84">
        <f>L182/H182</f>
        <v>1</v>
      </c>
      <c r="O182" s="96"/>
    </row>
    <row r="183" spans="1:15" x14ac:dyDescent="0.3">
      <c r="A183" s="116"/>
      <c r="B183" s="117"/>
      <c r="C183" s="116"/>
      <c r="D183" s="116"/>
      <c r="E183" s="118"/>
      <c r="F183" s="113"/>
      <c r="G183" s="113"/>
      <c r="H183" s="119"/>
      <c r="I183" s="107"/>
      <c r="J183" s="7"/>
      <c r="K183" s="7"/>
      <c r="L183" s="6"/>
      <c r="M183" s="38"/>
      <c r="O183" s="7"/>
    </row>
    <row r="184" spans="1:15" ht="15.6" x14ac:dyDescent="0.3">
      <c r="A184" s="206" t="s">
        <v>428</v>
      </c>
      <c r="B184" s="206"/>
      <c r="C184" s="206"/>
      <c r="D184" s="206"/>
      <c r="E184" s="206"/>
      <c r="F184" s="120"/>
      <c r="G184" s="120"/>
      <c r="H184" s="121">
        <v>100</v>
      </c>
      <c r="I184" s="122"/>
      <c r="J184" s="122"/>
      <c r="K184" s="122"/>
      <c r="L184" s="197">
        <f>L167+L182</f>
        <v>76.5</v>
      </c>
      <c r="M184" s="123">
        <f>L184/H184</f>
        <v>0.76500000000000001</v>
      </c>
      <c r="O184" s="122"/>
    </row>
  </sheetData>
  <autoFilter ref="A7:O167" xr:uid="{00000000-0009-0000-0000-000001000000}"/>
  <mergeCells count="40">
    <mergeCell ref="I122:I127"/>
    <mergeCell ref="A167:E167"/>
    <mergeCell ref="A182:E182"/>
    <mergeCell ref="A184:E184"/>
    <mergeCell ref="D146:E146"/>
    <mergeCell ref="D153:E153"/>
    <mergeCell ref="D155:E155"/>
    <mergeCell ref="D161:E161"/>
    <mergeCell ref="D162:E162"/>
    <mergeCell ref="D163:E163"/>
    <mergeCell ref="D128:E128"/>
    <mergeCell ref="D131:E131"/>
    <mergeCell ref="D133:E133"/>
    <mergeCell ref="D139:E139"/>
    <mergeCell ref="D141:E141"/>
    <mergeCell ref="D96:E96"/>
    <mergeCell ref="D101:E101"/>
    <mergeCell ref="D106:E106"/>
    <mergeCell ref="D110:E110"/>
    <mergeCell ref="D116:E116"/>
    <mergeCell ref="D71:E71"/>
    <mergeCell ref="D77:E77"/>
    <mergeCell ref="D83:E83"/>
    <mergeCell ref="D89:E89"/>
    <mergeCell ref="D92:E92"/>
    <mergeCell ref="D66:E66"/>
    <mergeCell ref="D12:E12"/>
    <mergeCell ref="D18:E18"/>
    <mergeCell ref="D26:E26"/>
    <mergeCell ref="D31:E31"/>
    <mergeCell ref="D34:E34"/>
    <mergeCell ref="D51:E51"/>
    <mergeCell ref="D57:E57"/>
    <mergeCell ref="D60:E60"/>
    <mergeCell ref="D63:E63"/>
    <mergeCell ref="D8:E8"/>
    <mergeCell ref="J2:M2"/>
    <mergeCell ref="A4:E4"/>
    <mergeCell ref="F4:G4"/>
    <mergeCell ref="B6:E6"/>
  </mergeCells>
  <dataValidations count="10">
    <dataValidation type="list" allowBlank="1" showInputMessage="1" showErrorMessage="1" sqref="K151" xr:uid="{00000000-0002-0000-0100-000000000000}">
      <formula1>"0,1,2,3,4,5"</formula1>
    </dataValidation>
    <dataValidation type="decimal" allowBlank="1" showInputMessage="1" showErrorMessage="1" sqref="K173 K130" xr:uid="{00000000-0002-0000-0100-000001000000}">
      <formula1>0</formula1>
      <formula2>5</formula2>
    </dataValidation>
    <dataValidation type="decimal" allowBlank="1" showInputMessage="1" showErrorMessage="1" sqref="K64 K172" xr:uid="{00000000-0002-0000-0100-000002000000}">
      <formula1>0</formula1>
      <formula2>100</formula2>
    </dataValidation>
    <dataValidation type="list" allowBlank="1" showInputMessage="1" showErrorMessage="1" sqref="K100 K28" xr:uid="{00000000-0002-0000-0100-000003000000}">
      <formula1>"A,B,C,D,E"</formula1>
    </dataValidation>
    <dataValidation type="list" allowBlank="1" showInputMessage="1" showErrorMessage="1" sqref="K61 K134 K73:K76 K154 K140 K84 K164 K142:K143 K93 K104 K117 K97 K112 K67:K68 K129 K132 K58 K136 K78 K86:K88 K119:K121 K102 K160 K46:K47 K13" xr:uid="{00000000-0002-0000-0100-000004000000}">
      <formula1>"Ya,Tidak"</formula1>
    </dataValidation>
    <dataValidation type="list" allowBlank="1" showInputMessage="1" showErrorMessage="1" sqref="K72 K157:K158 K39:K45 K137 K94 K36 K118 K14:K15 K82 K166 K23:K25 K62:K63 K144:K145 K32:K33 K9" xr:uid="{00000000-0002-0000-0100-000005000000}">
      <formula1>"A,B,C"</formula1>
    </dataValidation>
    <dataValidation type="list" allowBlank="1" showInputMessage="1" showErrorMessage="1" sqref="K49 K111 K159 K113:K114 K59 K165 K85 K103 K90:K91 K35 K10:K11 K156 K19:K22 K27 K147:K150 K107:K109 K29 K95 K98:K99 K138 K16:K17 K52:K56 K69:K70 K79:K81 K135" xr:uid="{00000000-0002-0000-0100-000006000000}">
      <formula1>"A,B,C,D"</formula1>
    </dataValidation>
    <dataValidation type="list" allowBlank="1" showInputMessage="1" showErrorMessage="1" sqref="L123:L124 L127" xr:uid="{00000000-0002-0000-0100-000007000000}">
      <formula1>"-"</formula1>
    </dataValidation>
    <dataValidation type="decimal" allowBlank="1" showInputMessage="1" showErrorMessage="1" sqref="K176 K180" xr:uid="{00000000-0002-0000-0100-000008000000}">
      <formula1>0</formula1>
      <formula2>4</formula2>
    </dataValidation>
    <dataValidation type="list" allowBlank="1" showInputMessage="1" showErrorMessage="1" sqref="K177" xr:uid="{00000000-0002-0000-0100-000009000000}">
      <formula1>"WTP,WTP-DPP,WDP,TMP,TW,Tidak Ada Laporan"</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55"/>
  <sheetViews>
    <sheetView zoomScale="80" zoomScaleNormal="80" workbookViewId="0">
      <pane ySplit="5" topLeftCell="A146" activePane="bottomLeft" state="frozen"/>
      <selection pane="bottomLeft" activeCell="J16" sqref="J16"/>
    </sheetView>
  </sheetViews>
  <sheetFormatPr defaultColWidth="9.109375" defaultRowHeight="14.4" x14ac:dyDescent="0.3"/>
  <cols>
    <col min="1" max="1" width="3.44140625" style="124" customWidth="1"/>
    <col min="2" max="2" width="4.44140625" style="125" customWidth="1"/>
    <col min="3" max="3" width="3.44140625" style="125" customWidth="1"/>
    <col min="4" max="4" width="2.88671875" style="126" customWidth="1"/>
    <col min="5" max="5" width="43.44140625" style="127" bestFit="1" customWidth="1"/>
    <col min="6" max="6" width="11" style="129" customWidth="1"/>
    <col min="7" max="7" width="82.88671875" style="85" hidden="1" customWidth="1"/>
    <col min="8" max="8" width="15.109375" style="129" hidden="1" customWidth="1"/>
    <col min="9" max="9" width="14.88671875" style="129" bestFit="1" customWidth="1"/>
    <col min="10" max="19" width="10.5546875" style="85" customWidth="1"/>
    <col min="20" max="20" width="14" style="85" customWidth="1"/>
    <col min="21" max="16384" width="9.109375" style="85"/>
  </cols>
  <sheetData>
    <row r="1" spans="1:20" ht="15" thickBot="1" x14ac:dyDescent="0.35">
      <c r="E1" s="85"/>
    </row>
    <row r="2" spans="1:20" ht="24.9" customHeight="1" thickBot="1" x14ac:dyDescent="0.35">
      <c r="E2" s="85"/>
      <c r="J2" s="218" t="s">
        <v>430</v>
      </c>
      <c r="K2" s="219"/>
      <c r="L2" s="219"/>
      <c r="M2" s="220"/>
    </row>
    <row r="3" spans="1:20" ht="16.5" customHeight="1" x14ac:dyDescent="0.7">
      <c r="E3" s="85"/>
      <c r="J3" s="147"/>
      <c r="K3" s="147"/>
      <c r="L3" s="147"/>
      <c r="M3" s="147"/>
    </row>
    <row r="4" spans="1:20" s="12" customFormat="1" x14ac:dyDescent="0.3">
      <c r="A4" s="221" t="s">
        <v>0</v>
      </c>
      <c r="B4" s="221"/>
      <c r="C4" s="221"/>
      <c r="D4" s="221"/>
      <c r="E4" s="221"/>
      <c r="F4" s="9" t="s">
        <v>1</v>
      </c>
      <c r="G4" s="10" t="s">
        <v>2</v>
      </c>
      <c r="H4" s="9" t="s">
        <v>1</v>
      </c>
      <c r="I4" s="11" t="s">
        <v>469</v>
      </c>
      <c r="J4" s="138">
        <v>1</v>
      </c>
      <c r="K4" s="138">
        <v>2</v>
      </c>
      <c r="L4" s="138">
        <v>3</v>
      </c>
      <c r="M4" s="138">
        <v>4</v>
      </c>
      <c r="N4" s="138">
        <v>5</v>
      </c>
      <c r="O4" s="138">
        <v>6</v>
      </c>
      <c r="P4" s="138">
        <v>7</v>
      </c>
      <c r="Q4" s="138">
        <v>8</v>
      </c>
      <c r="R4" s="138">
        <v>9</v>
      </c>
      <c r="S4" s="138">
        <v>10</v>
      </c>
    </row>
    <row r="5" spans="1:20" s="12" customFormat="1" x14ac:dyDescent="0.3">
      <c r="A5" s="171"/>
      <c r="B5" s="172"/>
      <c r="C5" s="172"/>
      <c r="D5" s="172"/>
      <c r="E5" s="172"/>
      <c r="F5" s="14"/>
      <c r="G5" s="173"/>
      <c r="H5" s="14"/>
      <c r="I5" s="14"/>
      <c r="J5" s="174"/>
      <c r="K5" s="175"/>
      <c r="L5" s="173"/>
      <c r="M5" s="170"/>
      <c r="N5" s="170"/>
      <c r="O5" s="170"/>
      <c r="P5" s="170"/>
      <c r="Q5" s="170"/>
      <c r="R5" s="170"/>
      <c r="S5" s="170"/>
    </row>
    <row r="6" spans="1:20" s="21" customFormat="1" x14ac:dyDescent="0.3">
      <c r="A6" s="177" t="s">
        <v>3</v>
      </c>
      <c r="B6" s="215" t="s">
        <v>4</v>
      </c>
      <c r="C6" s="215"/>
      <c r="D6" s="215"/>
      <c r="E6" s="215"/>
      <c r="F6" s="18"/>
      <c r="G6" s="18"/>
      <c r="H6" s="18"/>
      <c r="I6" s="18"/>
      <c r="J6" s="18"/>
      <c r="K6" s="18"/>
      <c r="L6" s="19"/>
      <c r="M6" s="20"/>
      <c r="N6" s="20"/>
      <c r="O6" s="20"/>
      <c r="P6" s="20"/>
      <c r="Q6" s="20"/>
      <c r="R6" s="20"/>
      <c r="S6" s="20"/>
    </row>
    <row r="7" spans="1:20" customFormat="1" x14ac:dyDescent="0.3">
      <c r="A7" s="22"/>
      <c r="B7" s="23" t="s">
        <v>5</v>
      </c>
      <c r="C7" s="24" t="s">
        <v>6</v>
      </c>
      <c r="D7" s="25"/>
      <c r="E7" s="26"/>
      <c r="F7" s="27">
        <v>2.5</v>
      </c>
      <c r="G7" s="27"/>
      <c r="H7" s="27"/>
      <c r="I7" s="51">
        <f>AVERAGE(J7:S7)</f>
        <v>2.5</v>
      </c>
      <c r="J7" s="28">
        <f>IF(AND(J8="",J12="",J16="",J21="")=TRUE,"",SUM(J8,J12,J16,J21))</f>
        <v>2.5</v>
      </c>
      <c r="K7" s="28">
        <f t="shared" ref="K7:S7" si="0">IF(AND(K8="",K12="",K16="",K21="")=TRUE,"",SUM(K8,K12,K16,K21))</f>
        <v>2.5</v>
      </c>
      <c r="L7" s="28">
        <f t="shared" si="0"/>
        <v>2.5</v>
      </c>
      <c r="M7" s="28">
        <f t="shared" si="0"/>
        <v>2.5</v>
      </c>
      <c r="N7" s="28">
        <f t="shared" si="0"/>
        <v>2.5</v>
      </c>
      <c r="O7" s="28">
        <f t="shared" si="0"/>
        <v>2.5</v>
      </c>
      <c r="P7" s="28">
        <f t="shared" si="0"/>
        <v>2.5</v>
      </c>
      <c r="Q7" s="28">
        <f t="shared" si="0"/>
        <v>2.5</v>
      </c>
      <c r="R7" s="28">
        <f t="shared" si="0"/>
        <v>2.5</v>
      </c>
      <c r="S7" s="28">
        <f t="shared" si="0"/>
        <v>2.5</v>
      </c>
    </row>
    <row r="8" spans="1:20" customFormat="1" x14ac:dyDescent="0.3">
      <c r="A8" s="29"/>
      <c r="B8" s="30"/>
      <c r="C8" s="30">
        <v>1</v>
      </c>
      <c r="D8" s="203" t="s">
        <v>7</v>
      </c>
      <c r="E8" s="203"/>
      <c r="F8" s="32">
        <v>0.5</v>
      </c>
      <c r="G8" s="32"/>
      <c r="H8" s="32">
        <v>0.5</v>
      </c>
      <c r="I8" s="33">
        <f>AVERAGE(J8:S8)</f>
        <v>0.5</v>
      </c>
      <c r="J8" s="33">
        <f>IF(ISERROR(AVERAGE(J9:J11))=TRUE,"",(SUM(J9:J11)/COUNTA(J9:J11))*$H8)</f>
        <v>0.5</v>
      </c>
      <c r="K8" s="33">
        <f t="shared" ref="K8:S8" si="1">IF(ISERROR(AVERAGE(K9:K11))=TRUE,"",(SUM(K9:K11)/COUNTA(K9:K11))*$H8)</f>
        <v>0.5</v>
      </c>
      <c r="L8" s="33">
        <f t="shared" si="1"/>
        <v>0.5</v>
      </c>
      <c r="M8" s="33">
        <f t="shared" si="1"/>
        <v>0.5</v>
      </c>
      <c r="N8" s="33">
        <f t="shared" si="1"/>
        <v>0.5</v>
      </c>
      <c r="O8" s="33">
        <f t="shared" si="1"/>
        <v>0.5</v>
      </c>
      <c r="P8" s="33">
        <f t="shared" si="1"/>
        <v>0.5</v>
      </c>
      <c r="Q8" s="33">
        <f t="shared" si="1"/>
        <v>0.5</v>
      </c>
      <c r="R8" s="33">
        <f t="shared" si="1"/>
        <v>0.5</v>
      </c>
      <c r="S8" s="33">
        <f t="shared" si="1"/>
        <v>0.5</v>
      </c>
    </row>
    <row r="9" spans="1:20" s="153" customFormat="1" ht="47.25" customHeight="1" x14ac:dyDescent="0.3">
      <c r="A9" s="148"/>
      <c r="B9" s="149"/>
      <c r="C9" s="149"/>
      <c r="D9" s="162" t="s">
        <v>8</v>
      </c>
      <c r="E9" s="163" t="s">
        <v>451</v>
      </c>
      <c r="F9" s="152"/>
      <c r="G9" s="131" t="s">
        <v>431</v>
      </c>
      <c r="H9" s="38"/>
      <c r="I9" s="143"/>
      <c r="J9" s="188">
        <f>'Unit 1'!$M9</f>
        <v>1</v>
      </c>
      <c r="K9" s="188">
        <f>'Unit 2'!$M9</f>
        <v>1</v>
      </c>
      <c r="L9" s="188">
        <f>'Unit 3'!$M9</f>
        <v>1</v>
      </c>
      <c r="M9" s="188">
        <f>'Unit 4'!$M9</f>
        <v>1</v>
      </c>
      <c r="N9" s="188">
        <f>'Unit 5'!$M9</f>
        <v>1</v>
      </c>
      <c r="O9" s="188">
        <f>'Unit 6'!$M9</f>
        <v>1</v>
      </c>
      <c r="P9" s="188">
        <f>'Unit 7'!$M9</f>
        <v>1</v>
      </c>
      <c r="Q9" s="188">
        <f>'Unit 8'!$M9</f>
        <v>1</v>
      </c>
      <c r="R9" s="188">
        <f>'Unit 9'!$M9</f>
        <v>1</v>
      </c>
      <c r="S9" s="188">
        <f>'Unit 10'!$M9</f>
        <v>1</v>
      </c>
      <c r="T9" s="193"/>
    </row>
    <row r="10" spans="1:20" customFormat="1" ht="63" customHeight="1" x14ac:dyDescent="0.3">
      <c r="A10" s="35"/>
      <c r="B10" s="36"/>
      <c r="C10" s="36"/>
      <c r="D10" s="4" t="s">
        <v>9</v>
      </c>
      <c r="E10" s="159" t="s">
        <v>448</v>
      </c>
      <c r="F10" s="8"/>
      <c r="G10" s="39" t="s">
        <v>447</v>
      </c>
      <c r="H10" s="38"/>
      <c r="I10" s="143"/>
      <c r="J10" s="188">
        <f>'Unit 1'!$M10</f>
        <v>1</v>
      </c>
      <c r="K10" s="188">
        <f>'Unit 2'!$M10</f>
        <v>1</v>
      </c>
      <c r="L10" s="188">
        <f>'Unit 3'!$M10</f>
        <v>1</v>
      </c>
      <c r="M10" s="188">
        <f>'Unit 4'!$M10</f>
        <v>1</v>
      </c>
      <c r="N10" s="188">
        <f>'Unit 5'!$M10</f>
        <v>1</v>
      </c>
      <c r="O10" s="188">
        <f>'Unit 6'!$M10</f>
        <v>1</v>
      </c>
      <c r="P10" s="188">
        <f>'Unit 7'!$M10</f>
        <v>1</v>
      </c>
      <c r="Q10" s="188">
        <f>'Unit 8'!$M10</f>
        <v>1</v>
      </c>
      <c r="R10" s="188">
        <f>'Unit 9'!$M10</f>
        <v>1</v>
      </c>
      <c r="S10" s="188">
        <f>'Unit 10'!$M10</f>
        <v>1</v>
      </c>
    </row>
    <row r="11" spans="1:20" customFormat="1" ht="63.75" customHeight="1" x14ac:dyDescent="0.3">
      <c r="A11" s="35"/>
      <c r="B11" s="36"/>
      <c r="C11" s="36"/>
      <c r="D11" s="4" t="s">
        <v>10</v>
      </c>
      <c r="E11" s="159" t="s">
        <v>449</v>
      </c>
      <c r="F11" s="8"/>
      <c r="G11" s="3" t="s">
        <v>450</v>
      </c>
      <c r="H11" s="38"/>
      <c r="I11" s="143"/>
      <c r="J11" s="188">
        <f>'Unit 1'!$M11</f>
        <v>1</v>
      </c>
      <c r="K11" s="188">
        <f>'Unit 2'!$M11</f>
        <v>1</v>
      </c>
      <c r="L11" s="188">
        <f>'Unit 3'!$M11</f>
        <v>1</v>
      </c>
      <c r="M11" s="188">
        <f>'Unit 4'!$M11</f>
        <v>1</v>
      </c>
      <c r="N11" s="188">
        <f>'Unit 5'!$M11</f>
        <v>1</v>
      </c>
      <c r="O11" s="188">
        <f>'Unit 6'!$M11</f>
        <v>1</v>
      </c>
      <c r="P11" s="188">
        <f>'Unit 7'!$M11</f>
        <v>1</v>
      </c>
      <c r="Q11" s="188">
        <f>'Unit 8'!$M11</f>
        <v>1</v>
      </c>
      <c r="R11" s="188">
        <f>'Unit 9'!$M11</f>
        <v>1</v>
      </c>
      <c r="S11" s="188">
        <f>'Unit 10'!$M11</f>
        <v>1</v>
      </c>
    </row>
    <row r="12" spans="1:20" customFormat="1" ht="19.5" customHeight="1" x14ac:dyDescent="0.3">
      <c r="A12" s="140"/>
      <c r="B12" s="141"/>
      <c r="C12" s="141">
        <v>2</v>
      </c>
      <c r="D12" s="216" t="s">
        <v>163</v>
      </c>
      <c r="E12" s="216"/>
      <c r="F12" s="33">
        <v>0.5</v>
      </c>
      <c r="G12" s="33"/>
      <c r="H12" s="33">
        <v>0.5</v>
      </c>
      <c r="I12" s="33">
        <f>AVERAGE(J12:S12)</f>
        <v>0.5</v>
      </c>
      <c r="J12" s="33">
        <f>IF(ISERROR(AVERAGE(J13:J15))=TRUE,"",(SUM(J13:J15)/COUNTA(J13:J15))*$H12)</f>
        <v>0.5</v>
      </c>
      <c r="K12" s="33">
        <f t="shared" ref="K12:S12" si="2">IF(ISERROR(AVERAGE(K13:K15))=TRUE,"",(SUM(K13:K15)/COUNTA(K13:K15))*$H12)</f>
        <v>0.5</v>
      </c>
      <c r="L12" s="33">
        <f t="shared" si="2"/>
        <v>0.5</v>
      </c>
      <c r="M12" s="33">
        <f t="shared" si="2"/>
        <v>0.5</v>
      </c>
      <c r="N12" s="33">
        <f t="shared" si="2"/>
        <v>0.5</v>
      </c>
      <c r="O12" s="33">
        <f t="shared" si="2"/>
        <v>0.5</v>
      </c>
      <c r="P12" s="33">
        <f t="shared" si="2"/>
        <v>0.5</v>
      </c>
      <c r="Q12" s="33">
        <f t="shared" si="2"/>
        <v>0.5</v>
      </c>
      <c r="R12" s="33">
        <f t="shared" si="2"/>
        <v>0.5</v>
      </c>
      <c r="S12" s="33">
        <f t="shared" si="2"/>
        <v>0.5</v>
      </c>
    </row>
    <row r="13" spans="1:20" customFormat="1" ht="33.75" customHeight="1" x14ac:dyDescent="0.3">
      <c r="A13" s="35"/>
      <c r="B13" s="36"/>
      <c r="C13" s="36"/>
      <c r="D13" s="4" t="s">
        <v>8</v>
      </c>
      <c r="E13" s="3" t="s">
        <v>452</v>
      </c>
      <c r="F13" s="8"/>
      <c r="G13" s="2" t="s">
        <v>453</v>
      </c>
      <c r="H13" s="8"/>
      <c r="I13" s="6"/>
      <c r="J13" s="188">
        <f>'Unit 1'!$M13</f>
        <v>1</v>
      </c>
      <c r="K13" s="188">
        <f>'Unit 2'!$M13</f>
        <v>1</v>
      </c>
      <c r="L13" s="188">
        <f>'Unit 3'!$M13</f>
        <v>1</v>
      </c>
      <c r="M13" s="188">
        <f>'Unit 4'!$M13</f>
        <v>1</v>
      </c>
      <c r="N13" s="188">
        <f>'Unit 5'!$M13</f>
        <v>1</v>
      </c>
      <c r="O13" s="188">
        <f>'Unit 6'!$M13</f>
        <v>1</v>
      </c>
      <c r="P13" s="188">
        <f>'Unit 7'!$M13</f>
        <v>1</v>
      </c>
      <c r="Q13" s="188">
        <f>'Unit 8'!$M13</f>
        <v>1</v>
      </c>
      <c r="R13" s="188">
        <f>'Unit 9'!$M13</f>
        <v>1</v>
      </c>
      <c r="S13" s="188">
        <f>'Unit 10'!$M13</f>
        <v>1</v>
      </c>
    </row>
    <row r="14" spans="1:20" customFormat="1" ht="63.75" customHeight="1" x14ac:dyDescent="0.3">
      <c r="A14" s="35"/>
      <c r="B14" s="36"/>
      <c r="C14" s="36"/>
      <c r="D14" s="4" t="s">
        <v>13</v>
      </c>
      <c r="E14" s="3" t="s">
        <v>454</v>
      </c>
      <c r="F14" s="8"/>
      <c r="G14" s="2" t="s">
        <v>433</v>
      </c>
      <c r="H14" s="8"/>
      <c r="I14" s="6"/>
      <c r="J14" s="188">
        <f>'Unit 1'!$M14</f>
        <v>1</v>
      </c>
      <c r="K14" s="188">
        <f>'Unit 2'!$M14</f>
        <v>1</v>
      </c>
      <c r="L14" s="188">
        <f>'Unit 3'!$M14</f>
        <v>1</v>
      </c>
      <c r="M14" s="188">
        <f>'Unit 4'!$M14</f>
        <v>1</v>
      </c>
      <c r="N14" s="188">
        <f>'Unit 5'!$M14</f>
        <v>1</v>
      </c>
      <c r="O14" s="188">
        <f>'Unit 6'!$M14</f>
        <v>1</v>
      </c>
      <c r="P14" s="188">
        <f>'Unit 7'!$M14</f>
        <v>1</v>
      </c>
      <c r="Q14" s="188">
        <f>'Unit 8'!$M14</f>
        <v>1</v>
      </c>
      <c r="R14" s="188">
        <f>'Unit 9'!$M14</f>
        <v>1</v>
      </c>
      <c r="S14" s="188">
        <f>'Unit 10'!$M14</f>
        <v>1</v>
      </c>
    </row>
    <row r="15" spans="1:20" customFormat="1" ht="32.25" customHeight="1" x14ac:dyDescent="0.3">
      <c r="A15" s="35"/>
      <c r="B15" s="36"/>
      <c r="C15" s="36"/>
      <c r="D15" s="4" t="s">
        <v>185</v>
      </c>
      <c r="E15" s="2" t="s">
        <v>438</v>
      </c>
      <c r="F15" s="8"/>
      <c r="G15" s="2" t="s">
        <v>432</v>
      </c>
      <c r="H15" s="8"/>
      <c r="I15" s="6"/>
      <c r="J15" s="188">
        <f>'Unit 1'!$M15</f>
        <v>1</v>
      </c>
      <c r="K15" s="188">
        <f>'Unit 2'!$M15</f>
        <v>1</v>
      </c>
      <c r="L15" s="188">
        <f>'Unit 3'!$M15</f>
        <v>1</v>
      </c>
      <c r="M15" s="188">
        <f>'Unit 4'!$M15</f>
        <v>1</v>
      </c>
      <c r="N15" s="188">
        <f>'Unit 5'!$M15</f>
        <v>1</v>
      </c>
      <c r="O15" s="188">
        <f>'Unit 6'!$M15</f>
        <v>1</v>
      </c>
      <c r="P15" s="188">
        <f>'Unit 7'!$M15</f>
        <v>1</v>
      </c>
      <c r="Q15" s="188">
        <f>'Unit 8'!$M15</f>
        <v>1</v>
      </c>
      <c r="R15" s="188">
        <f>'Unit 9'!$M15</f>
        <v>1</v>
      </c>
      <c r="S15" s="188">
        <f>'Unit 10'!$M15</f>
        <v>1</v>
      </c>
    </row>
    <row r="16" spans="1:20" customFormat="1" x14ac:dyDescent="0.3">
      <c r="A16" s="29"/>
      <c r="B16" s="30"/>
      <c r="C16" s="30">
        <v>3</v>
      </c>
      <c r="D16" s="203" t="s">
        <v>15</v>
      </c>
      <c r="E16" s="203"/>
      <c r="F16" s="32">
        <v>1</v>
      </c>
      <c r="G16" s="32"/>
      <c r="H16" s="32">
        <v>1</v>
      </c>
      <c r="I16" s="33">
        <f>AVERAGE(J16:S16)</f>
        <v>1</v>
      </c>
      <c r="J16" s="33">
        <f>IF(ISERROR(AVERAGE(J17:J20))=TRUE,"",(SUM(J17:J20)/COUNTA(J17:J20))*$H16)</f>
        <v>1</v>
      </c>
      <c r="K16" s="33">
        <f t="shared" ref="K16:S16" si="3">IF(ISERROR(AVERAGE(K17:K20))=TRUE,"",(SUM(K17:K20)/COUNTA(K17:K20))*$H16)</f>
        <v>1</v>
      </c>
      <c r="L16" s="33">
        <f t="shared" si="3"/>
        <v>1</v>
      </c>
      <c r="M16" s="33">
        <f t="shared" si="3"/>
        <v>1</v>
      </c>
      <c r="N16" s="33">
        <f t="shared" si="3"/>
        <v>1</v>
      </c>
      <c r="O16" s="33">
        <f t="shared" si="3"/>
        <v>1</v>
      </c>
      <c r="P16" s="33">
        <f t="shared" si="3"/>
        <v>1</v>
      </c>
      <c r="Q16" s="33">
        <f t="shared" si="3"/>
        <v>1</v>
      </c>
      <c r="R16" s="33">
        <f t="shared" si="3"/>
        <v>1</v>
      </c>
      <c r="S16" s="33">
        <f t="shared" si="3"/>
        <v>1</v>
      </c>
    </row>
    <row r="17" spans="1:19" customFormat="1" ht="38.25" customHeight="1" x14ac:dyDescent="0.3">
      <c r="A17" s="35"/>
      <c r="B17" s="36"/>
      <c r="C17" s="36"/>
      <c r="D17" s="4" t="s">
        <v>12</v>
      </c>
      <c r="E17" s="3" t="s">
        <v>179</v>
      </c>
      <c r="F17" s="8"/>
      <c r="G17" s="3" t="s">
        <v>180</v>
      </c>
      <c r="H17" s="38"/>
      <c r="I17" s="6"/>
      <c r="J17" s="188">
        <f>'Unit 1'!$M17</f>
        <v>1</v>
      </c>
      <c r="K17" s="188">
        <f>'Unit 2'!$M17</f>
        <v>1</v>
      </c>
      <c r="L17" s="188">
        <f>'Unit 3'!$M17</f>
        <v>1</v>
      </c>
      <c r="M17" s="188">
        <f>'Unit 4'!$M17</f>
        <v>1</v>
      </c>
      <c r="N17" s="188">
        <f>'Unit 5'!$M17</f>
        <v>1</v>
      </c>
      <c r="O17" s="188">
        <f>'Unit 6'!$M17</f>
        <v>1</v>
      </c>
      <c r="P17" s="188">
        <f>'Unit 7'!$M17</f>
        <v>1</v>
      </c>
      <c r="Q17" s="188">
        <f>'Unit 8'!$M17</f>
        <v>1</v>
      </c>
      <c r="R17" s="188">
        <f>'Unit 9'!$M17</f>
        <v>1</v>
      </c>
      <c r="S17" s="188">
        <f>'Unit 10'!$M17</f>
        <v>1</v>
      </c>
    </row>
    <row r="18" spans="1:19" customFormat="1" ht="48" customHeight="1" x14ac:dyDescent="0.3">
      <c r="A18" s="35"/>
      <c r="B18" s="36"/>
      <c r="C18" s="36"/>
      <c r="D18" s="4" t="s">
        <v>16</v>
      </c>
      <c r="E18" s="3" t="s">
        <v>183</v>
      </c>
      <c r="F18" s="8"/>
      <c r="G18" s="3" t="s">
        <v>184</v>
      </c>
      <c r="H18" s="8"/>
      <c r="I18" s="6"/>
      <c r="J18" s="188">
        <f>'Unit 1'!$M18</f>
        <v>1</v>
      </c>
      <c r="K18" s="188">
        <f>'Unit 2'!$M18</f>
        <v>1</v>
      </c>
      <c r="L18" s="188">
        <f>'Unit 3'!$M18</f>
        <v>1</v>
      </c>
      <c r="M18" s="188">
        <f>'Unit 4'!$M18</f>
        <v>1</v>
      </c>
      <c r="N18" s="188">
        <f>'Unit 5'!$M18</f>
        <v>1</v>
      </c>
      <c r="O18" s="188">
        <f>'Unit 6'!$M18</f>
        <v>1</v>
      </c>
      <c r="P18" s="188">
        <f>'Unit 7'!$M18</f>
        <v>1</v>
      </c>
      <c r="Q18" s="188">
        <f>'Unit 8'!$M18</f>
        <v>1</v>
      </c>
      <c r="R18" s="188">
        <f>'Unit 9'!$M18</f>
        <v>1</v>
      </c>
      <c r="S18" s="188">
        <f>'Unit 10'!$M18</f>
        <v>1</v>
      </c>
    </row>
    <row r="19" spans="1:19" customFormat="1" ht="33.75" customHeight="1" x14ac:dyDescent="0.3">
      <c r="A19" s="35"/>
      <c r="B19" s="36"/>
      <c r="C19" s="36"/>
      <c r="D19" s="4" t="s">
        <v>185</v>
      </c>
      <c r="E19" s="3" t="s">
        <v>186</v>
      </c>
      <c r="F19" s="8"/>
      <c r="G19" s="3" t="s">
        <v>187</v>
      </c>
      <c r="H19" s="8"/>
      <c r="I19" s="6"/>
      <c r="J19" s="188">
        <f>'Unit 1'!$M19</f>
        <v>1</v>
      </c>
      <c r="K19" s="188">
        <f>'Unit 2'!$M19</f>
        <v>1</v>
      </c>
      <c r="L19" s="188">
        <f>'Unit 3'!$M19</f>
        <v>1</v>
      </c>
      <c r="M19" s="188">
        <f>'Unit 4'!$M19</f>
        <v>1</v>
      </c>
      <c r="N19" s="188">
        <f>'Unit 5'!$M19</f>
        <v>1</v>
      </c>
      <c r="O19" s="188">
        <f>'Unit 6'!$M19</f>
        <v>1</v>
      </c>
      <c r="P19" s="188">
        <f>'Unit 7'!$M19</f>
        <v>1</v>
      </c>
      <c r="Q19" s="188">
        <f>'Unit 8'!$M19</f>
        <v>1</v>
      </c>
      <c r="R19" s="188">
        <f>'Unit 9'!$M19</f>
        <v>1</v>
      </c>
      <c r="S19" s="188">
        <f>'Unit 10'!$M19</f>
        <v>1</v>
      </c>
    </row>
    <row r="20" spans="1:19" customFormat="1" ht="50.25" customHeight="1" x14ac:dyDescent="0.3">
      <c r="A20" s="35"/>
      <c r="B20" s="36"/>
      <c r="C20" s="36"/>
      <c r="D20" s="4" t="s">
        <v>211</v>
      </c>
      <c r="E20" s="2" t="s">
        <v>437</v>
      </c>
      <c r="F20" s="8"/>
      <c r="G20" s="3" t="s">
        <v>11</v>
      </c>
      <c r="H20" s="8"/>
      <c r="I20" s="6"/>
      <c r="J20" s="188">
        <f>'Unit 1'!$M20</f>
        <v>1</v>
      </c>
      <c r="K20" s="188">
        <f>'Unit 2'!$M20</f>
        <v>1</v>
      </c>
      <c r="L20" s="188">
        <f>'Unit 3'!$M20</f>
        <v>1</v>
      </c>
      <c r="M20" s="188">
        <f>'Unit 4'!$M20</f>
        <v>1</v>
      </c>
      <c r="N20" s="188">
        <f>'Unit 5'!$M20</f>
        <v>1</v>
      </c>
      <c r="O20" s="188">
        <f>'Unit 6'!$M20</f>
        <v>1</v>
      </c>
      <c r="P20" s="188">
        <f>'Unit 7'!$M20</f>
        <v>1</v>
      </c>
      <c r="Q20" s="188">
        <f>'Unit 8'!$M20</f>
        <v>1</v>
      </c>
      <c r="R20" s="188">
        <f>'Unit 9'!$M20</f>
        <v>1</v>
      </c>
      <c r="S20" s="188">
        <f>'Unit 10'!$M20</f>
        <v>1</v>
      </c>
    </row>
    <row r="21" spans="1:19" customFormat="1" x14ac:dyDescent="0.3">
      <c r="A21" s="29"/>
      <c r="B21" s="30"/>
      <c r="C21" s="30">
        <v>4</v>
      </c>
      <c r="D21" s="203" t="s">
        <v>17</v>
      </c>
      <c r="E21" s="203"/>
      <c r="F21" s="32">
        <v>0.5</v>
      </c>
      <c r="G21" s="32"/>
      <c r="H21" s="32">
        <v>0.5</v>
      </c>
      <c r="I21" s="33">
        <f>AVERAGE(J21:S21)</f>
        <v>0.5</v>
      </c>
      <c r="J21" s="33">
        <f>IF(ISERROR(AVERAGE(J22:J23))=TRUE,"",(SUM(J22:J23)/COUNTA(J22:J23))*$H21)</f>
        <v>0.5</v>
      </c>
      <c r="K21" s="33">
        <f t="shared" ref="K21:S21" si="4">IF(ISERROR(AVERAGE(K22:K23))=TRUE,"",(SUM(K22:K23)/COUNTA(K22:K23))*$H21)</f>
        <v>0.5</v>
      </c>
      <c r="L21" s="33">
        <f t="shared" si="4"/>
        <v>0.5</v>
      </c>
      <c r="M21" s="33">
        <f t="shared" si="4"/>
        <v>0.5</v>
      </c>
      <c r="N21" s="33">
        <f t="shared" si="4"/>
        <v>0.5</v>
      </c>
      <c r="O21" s="33">
        <f t="shared" si="4"/>
        <v>0.5</v>
      </c>
      <c r="P21" s="33">
        <f t="shared" si="4"/>
        <v>0.5</v>
      </c>
      <c r="Q21" s="33">
        <f t="shared" si="4"/>
        <v>0.5</v>
      </c>
      <c r="R21" s="33">
        <f t="shared" si="4"/>
        <v>0.5</v>
      </c>
      <c r="S21" s="33">
        <f t="shared" si="4"/>
        <v>0.5</v>
      </c>
    </row>
    <row r="22" spans="1:19" customFormat="1" ht="64.5" customHeight="1" x14ac:dyDescent="0.3">
      <c r="A22" s="35"/>
      <c r="B22" s="36"/>
      <c r="C22" s="36"/>
      <c r="D22" s="4" t="s">
        <v>8</v>
      </c>
      <c r="E22" s="3" t="s">
        <v>455</v>
      </c>
      <c r="F22" s="8"/>
      <c r="G22" s="2" t="s">
        <v>434</v>
      </c>
      <c r="H22" s="8"/>
      <c r="I22" s="6"/>
      <c r="J22" s="188">
        <f>'Unit 1'!$M22</f>
        <v>1</v>
      </c>
      <c r="K22" s="188">
        <f>'Unit 2'!$M22</f>
        <v>1</v>
      </c>
      <c r="L22" s="188">
        <f>'Unit 3'!$M22</f>
        <v>1</v>
      </c>
      <c r="M22" s="188">
        <f>'Unit 4'!$M22</f>
        <v>1</v>
      </c>
      <c r="N22" s="188">
        <f>'Unit 5'!$M22</f>
        <v>1</v>
      </c>
      <c r="O22" s="188">
        <f>'Unit 6'!$M22</f>
        <v>1</v>
      </c>
      <c r="P22" s="188">
        <f>'Unit 7'!$M22</f>
        <v>1</v>
      </c>
      <c r="Q22" s="188">
        <f>'Unit 8'!$M22</f>
        <v>1</v>
      </c>
      <c r="R22" s="188">
        <f>'Unit 9'!$M22</f>
        <v>1</v>
      </c>
      <c r="S22" s="188">
        <f>'Unit 10'!$M22</f>
        <v>1</v>
      </c>
    </row>
    <row r="23" spans="1:19" customFormat="1" ht="66.75" customHeight="1" x14ac:dyDescent="0.3">
      <c r="A23" s="35"/>
      <c r="B23" s="36"/>
      <c r="C23" s="36"/>
      <c r="D23" s="4" t="s">
        <v>10</v>
      </c>
      <c r="E23" s="3" t="s">
        <v>456</v>
      </c>
      <c r="F23" s="8"/>
      <c r="G23" s="2" t="s">
        <v>147</v>
      </c>
      <c r="H23" s="8"/>
      <c r="I23" s="6"/>
      <c r="J23" s="188">
        <f>'Unit 1'!$M23</f>
        <v>1</v>
      </c>
      <c r="K23" s="188">
        <f>'Unit 2'!$M23</f>
        <v>1</v>
      </c>
      <c r="L23" s="188">
        <f>'Unit 3'!$M23</f>
        <v>1</v>
      </c>
      <c r="M23" s="188">
        <f>'Unit 4'!$M23</f>
        <v>1</v>
      </c>
      <c r="N23" s="188">
        <f>'Unit 5'!$M23</f>
        <v>1</v>
      </c>
      <c r="O23" s="188">
        <f>'Unit 6'!$M23</f>
        <v>1</v>
      </c>
      <c r="P23" s="188">
        <f>'Unit 7'!$M23</f>
        <v>1</v>
      </c>
      <c r="Q23" s="188">
        <f>'Unit 8'!$M23</f>
        <v>1</v>
      </c>
      <c r="R23" s="188">
        <f>'Unit 9'!$M23</f>
        <v>1</v>
      </c>
      <c r="S23" s="188">
        <f>'Unit 10'!$M23</f>
        <v>1</v>
      </c>
    </row>
    <row r="24" spans="1:19" customFormat="1" x14ac:dyDescent="0.3">
      <c r="A24" s="44"/>
      <c r="B24" s="45" t="s">
        <v>19</v>
      </c>
      <c r="C24" s="46" t="s">
        <v>20</v>
      </c>
      <c r="D24" s="47"/>
      <c r="E24" s="48"/>
      <c r="F24" s="50">
        <v>1.25</v>
      </c>
      <c r="G24" s="50"/>
      <c r="H24" s="50"/>
      <c r="I24" s="51">
        <f>AVERAGE(J24:S24)</f>
        <v>1.25</v>
      </c>
      <c r="J24" s="28">
        <f>IF(AND(J25="")=TRUE,"",J25)</f>
        <v>1.25</v>
      </c>
      <c r="K24" s="28">
        <f t="shared" ref="K24:S24" si="5">IF(AND(K25="")=TRUE,"",K25)</f>
        <v>1.25</v>
      </c>
      <c r="L24" s="28">
        <f t="shared" si="5"/>
        <v>1.25</v>
      </c>
      <c r="M24" s="28">
        <f t="shared" si="5"/>
        <v>1.25</v>
      </c>
      <c r="N24" s="28">
        <f t="shared" si="5"/>
        <v>1.25</v>
      </c>
      <c r="O24" s="28">
        <f t="shared" si="5"/>
        <v>1.25</v>
      </c>
      <c r="P24" s="28">
        <f t="shared" si="5"/>
        <v>1.25</v>
      </c>
      <c r="Q24" s="28">
        <f t="shared" si="5"/>
        <v>1.25</v>
      </c>
      <c r="R24" s="28">
        <f t="shared" si="5"/>
        <v>1.25</v>
      </c>
      <c r="S24" s="28">
        <f t="shared" si="5"/>
        <v>1.25</v>
      </c>
    </row>
    <row r="25" spans="1:19" customFormat="1" x14ac:dyDescent="0.3">
      <c r="A25" s="29"/>
      <c r="B25" s="30"/>
      <c r="C25" s="30">
        <v>1</v>
      </c>
      <c r="D25" s="203" t="s">
        <v>21</v>
      </c>
      <c r="E25" s="203"/>
      <c r="F25" s="32">
        <v>1.25</v>
      </c>
      <c r="G25" s="32"/>
      <c r="H25" s="32">
        <v>1.25</v>
      </c>
      <c r="I25" s="33">
        <f>AVERAGE(J25:S25)</f>
        <v>1.25</v>
      </c>
      <c r="J25" s="33">
        <f>IF(ISERROR(AVERAGE(J26:J27))=TRUE,"",(SUM(J26:J27)/COUNTA(J26:J27))*$H25)</f>
        <v>1.25</v>
      </c>
      <c r="K25" s="33">
        <f t="shared" ref="K25:S25" si="6">IF(ISERROR(AVERAGE(K26:K27))=TRUE,"",(SUM(K26:K27)/COUNTA(K26:K27))*$H25)</f>
        <v>1.25</v>
      </c>
      <c r="L25" s="33">
        <f t="shared" si="6"/>
        <v>1.25</v>
      </c>
      <c r="M25" s="33">
        <f t="shared" si="6"/>
        <v>1.25</v>
      </c>
      <c r="N25" s="33">
        <f t="shared" si="6"/>
        <v>1.25</v>
      </c>
      <c r="O25" s="33">
        <f t="shared" si="6"/>
        <v>1.25</v>
      </c>
      <c r="P25" s="33">
        <f t="shared" si="6"/>
        <v>1.25</v>
      </c>
      <c r="Q25" s="33">
        <f t="shared" si="6"/>
        <v>1.25</v>
      </c>
      <c r="R25" s="33">
        <f t="shared" si="6"/>
        <v>1.25</v>
      </c>
      <c r="S25" s="33">
        <f t="shared" si="6"/>
        <v>1.25</v>
      </c>
    </row>
    <row r="26" spans="1:19" customFormat="1" ht="63.75" customHeight="1" x14ac:dyDescent="0.3">
      <c r="A26" s="35"/>
      <c r="B26" s="36"/>
      <c r="C26" s="36"/>
      <c r="D26" s="4" t="s">
        <v>8</v>
      </c>
      <c r="E26" s="54" t="s">
        <v>457</v>
      </c>
      <c r="F26" s="8"/>
      <c r="G26" s="146" t="s">
        <v>439</v>
      </c>
      <c r="H26" s="8"/>
      <c r="I26" s="6"/>
      <c r="J26" s="188">
        <f>'Unit 1'!$M26</f>
        <v>1</v>
      </c>
      <c r="K26" s="188">
        <f>'Unit 2'!$M26</f>
        <v>1</v>
      </c>
      <c r="L26" s="188">
        <f>'Unit 3'!$M26</f>
        <v>1</v>
      </c>
      <c r="M26" s="188">
        <f>'Unit 4'!$M26</f>
        <v>1</v>
      </c>
      <c r="N26" s="188">
        <f>'Unit 5'!$M26</f>
        <v>1</v>
      </c>
      <c r="O26" s="188">
        <f>'Unit 6'!$M26</f>
        <v>1</v>
      </c>
      <c r="P26" s="188">
        <f>'Unit 7'!$M26</f>
        <v>1</v>
      </c>
      <c r="Q26" s="188">
        <f>'Unit 8'!$M26</f>
        <v>1</v>
      </c>
      <c r="R26" s="188">
        <f>'Unit 9'!$M26</f>
        <v>1</v>
      </c>
      <c r="S26" s="188">
        <f>'Unit 10'!$M26</f>
        <v>1</v>
      </c>
    </row>
    <row r="27" spans="1:19" customFormat="1" ht="50.25" customHeight="1" x14ac:dyDescent="0.3">
      <c r="A27" s="35"/>
      <c r="B27" s="36"/>
      <c r="C27" s="36"/>
      <c r="D27" s="4" t="s">
        <v>9</v>
      </c>
      <c r="E27" s="3" t="s">
        <v>193</v>
      </c>
      <c r="F27" s="8"/>
      <c r="G27" s="3" t="s">
        <v>22</v>
      </c>
      <c r="H27" s="8"/>
      <c r="I27" s="6"/>
      <c r="J27" s="188">
        <f>'Unit 1'!$M27</f>
        <v>1</v>
      </c>
      <c r="K27" s="188">
        <f>'Unit 2'!$M27</f>
        <v>1</v>
      </c>
      <c r="L27" s="188">
        <f>'Unit 3'!$M27</f>
        <v>1</v>
      </c>
      <c r="M27" s="188">
        <f>'Unit 4'!$M27</f>
        <v>1</v>
      </c>
      <c r="N27" s="188">
        <f>'Unit 5'!$M27</f>
        <v>1</v>
      </c>
      <c r="O27" s="188">
        <f>'Unit 6'!$M27</f>
        <v>1</v>
      </c>
      <c r="P27" s="188">
        <f>'Unit 7'!$M27</f>
        <v>1</v>
      </c>
      <c r="Q27" s="188">
        <f>'Unit 8'!$M27</f>
        <v>1</v>
      </c>
      <c r="R27" s="188">
        <f>'Unit 9'!$M27</f>
        <v>1</v>
      </c>
      <c r="S27" s="188">
        <f>'Unit 10'!$M27</f>
        <v>1</v>
      </c>
    </row>
    <row r="28" spans="1:19" customFormat="1" x14ac:dyDescent="0.3">
      <c r="A28" s="29"/>
      <c r="B28" s="30"/>
      <c r="C28" s="30">
        <v>2</v>
      </c>
      <c r="D28" s="203" t="s">
        <v>194</v>
      </c>
      <c r="E28" s="203"/>
      <c r="F28" s="32">
        <v>2.5</v>
      </c>
      <c r="G28" s="32"/>
      <c r="H28" s="32"/>
      <c r="I28" s="33"/>
      <c r="J28" s="33"/>
      <c r="K28" s="33"/>
      <c r="L28" s="33"/>
      <c r="M28" s="33"/>
      <c r="N28" s="33"/>
      <c r="O28" s="33"/>
      <c r="P28" s="33"/>
      <c r="Q28" s="33"/>
      <c r="R28" s="33"/>
      <c r="S28" s="33"/>
    </row>
    <row r="29" spans="1:19" customFormat="1" x14ac:dyDescent="0.3">
      <c r="A29" s="44"/>
      <c r="B29" s="45" t="s">
        <v>23</v>
      </c>
      <c r="C29" s="46" t="s">
        <v>24</v>
      </c>
      <c r="D29" s="47"/>
      <c r="E29" s="48"/>
      <c r="F29" s="50">
        <v>1.5</v>
      </c>
      <c r="G29" s="50"/>
      <c r="H29" s="50"/>
      <c r="I29" s="51">
        <f>AVERAGE(J29:S29)</f>
        <v>1.5</v>
      </c>
      <c r="J29" s="28">
        <f>IF(AND(J30="")=TRUE,"",J30)</f>
        <v>1.5</v>
      </c>
      <c r="K29" s="28">
        <f t="shared" ref="K29:S29" si="7">IF(AND(K30="")=TRUE,"",K30)</f>
        <v>1.5</v>
      </c>
      <c r="L29" s="28">
        <f t="shared" si="7"/>
        <v>1.5</v>
      </c>
      <c r="M29" s="28">
        <f t="shared" si="7"/>
        <v>1.5</v>
      </c>
      <c r="N29" s="28">
        <f t="shared" si="7"/>
        <v>1.5</v>
      </c>
      <c r="O29" s="28">
        <f t="shared" si="7"/>
        <v>1.5</v>
      </c>
      <c r="P29" s="28">
        <f t="shared" si="7"/>
        <v>1.5</v>
      </c>
      <c r="Q29" s="28">
        <f t="shared" si="7"/>
        <v>1.5</v>
      </c>
      <c r="R29" s="28">
        <f t="shared" si="7"/>
        <v>1.5</v>
      </c>
      <c r="S29" s="28">
        <f t="shared" si="7"/>
        <v>1.5</v>
      </c>
    </row>
    <row r="30" spans="1:19" customFormat="1" x14ac:dyDescent="0.3">
      <c r="A30" s="29"/>
      <c r="B30" s="30"/>
      <c r="C30" s="30">
        <v>1</v>
      </c>
      <c r="D30" s="56" t="s">
        <v>26</v>
      </c>
      <c r="E30" s="160"/>
      <c r="F30" s="32">
        <v>1.5</v>
      </c>
      <c r="G30" s="57"/>
      <c r="H30" s="32">
        <v>1.5</v>
      </c>
      <c r="I30" s="33">
        <f>AVERAGE(J30:S30)</f>
        <v>1.5</v>
      </c>
      <c r="J30" s="33">
        <f>IF(ISERROR(AVERAGE(J31:J32))=TRUE,"",(SUM(J31:J32)/COUNTA(J31:J32))*$H30)</f>
        <v>1.5</v>
      </c>
      <c r="K30" s="33">
        <f t="shared" ref="K30:S30" si="8">IF(ISERROR(AVERAGE(K31:K32))=TRUE,"",(SUM(K31:K32)/COUNTA(K31:K32))*$H30)</f>
        <v>1.5</v>
      </c>
      <c r="L30" s="33">
        <f t="shared" si="8"/>
        <v>1.5</v>
      </c>
      <c r="M30" s="33">
        <f t="shared" si="8"/>
        <v>1.5</v>
      </c>
      <c r="N30" s="33">
        <f t="shared" si="8"/>
        <v>1.5</v>
      </c>
      <c r="O30" s="33">
        <f t="shared" si="8"/>
        <v>1.5</v>
      </c>
      <c r="P30" s="33">
        <f t="shared" si="8"/>
        <v>1.5</v>
      </c>
      <c r="Q30" s="33">
        <f t="shared" si="8"/>
        <v>1.5</v>
      </c>
      <c r="R30" s="33">
        <f t="shared" si="8"/>
        <v>1.5</v>
      </c>
      <c r="S30" s="33">
        <f t="shared" si="8"/>
        <v>1.5</v>
      </c>
    </row>
    <row r="31" spans="1:19" customFormat="1" ht="63.75" customHeight="1" x14ac:dyDescent="0.3">
      <c r="A31" s="35"/>
      <c r="B31" s="36"/>
      <c r="C31" s="58"/>
      <c r="D31" s="4" t="s">
        <v>16</v>
      </c>
      <c r="E31" s="3" t="s">
        <v>458</v>
      </c>
      <c r="F31" s="8"/>
      <c r="G31" s="3" t="s">
        <v>435</v>
      </c>
      <c r="H31" s="8"/>
      <c r="I31" s="6"/>
      <c r="J31" s="188">
        <f>'Unit 1'!$M31</f>
        <v>1</v>
      </c>
      <c r="K31" s="188">
        <f>'Unit 2'!$M31</f>
        <v>1</v>
      </c>
      <c r="L31" s="188">
        <f>'Unit 3'!$M31</f>
        <v>1</v>
      </c>
      <c r="M31" s="188">
        <f>'Unit 4'!$M31</f>
        <v>1</v>
      </c>
      <c r="N31" s="188">
        <f>'Unit 5'!$M31</f>
        <v>1</v>
      </c>
      <c r="O31" s="188">
        <f>'Unit 6'!$M31</f>
        <v>1</v>
      </c>
      <c r="P31" s="188">
        <f>'Unit 7'!$M31</f>
        <v>1</v>
      </c>
      <c r="Q31" s="188">
        <f>'Unit 8'!$M31</f>
        <v>1</v>
      </c>
      <c r="R31" s="188">
        <f>'Unit 9'!$M31</f>
        <v>1</v>
      </c>
      <c r="S31" s="188">
        <f>'Unit 10'!$M31</f>
        <v>1</v>
      </c>
    </row>
    <row r="32" spans="1:19" customFormat="1" ht="28.8" x14ac:dyDescent="0.3">
      <c r="A32" s="35"/>
      <c r="B32" s="36"/>
      <c r="C32" s="58"/>
      <c r="D32" s="4" t="s">
        <v>440</v>
      </c>
      <c r="E32" s="1" t="s">
        <v>27</v>
      </c>
      <c r="F32" s="8"/>
      <c r="G32" s="3" t="s">
        <v>14</v>
      </c>
      <c r="H32" s="8"/>
      <c r="I32" s="6"/>
      <c r="J32" s="188">
        <f>'Unit 1'!$M32</f>
        <v>1</v>
      </c>
      <c r="K32" s="188">
        <f>'Unit 2'!$M32</f>
        <v>1</v>
      </c>
      <c r="L32" s="188">
        <f>'Unit 3'!$M32</f>
        <v>1</v>
      </c>
      <c r="M32" s="188">
        <f>'Unit 4'!$M32</f>
        <v>1</v>
      </c>
      <c r="N32" s="188">
        <f>'Unit 5'!$M32</f>
        <v>1</v>
      </c>
      <c r="O32" s="188">
        <f>'Unit 6'!$M32</f>
        <v>1</v>
      </c>
      <c r="P32" s="188">
        <f>'Unit 7'!$M32</f>
        <v>1</v>
      </c>
      <c r="Q32" s="188">
        <f>'Unit 8'!$M32</f>
        <v>1</v>
      </c>
      <c r="R32" s="188">
        <f>'Unit 9'!$M32</f>
        <v>1</v>
      </c>
      <c r="S32" s="188">
        <f>'Unit 10'!$M32</f>
        <v>1</v>
      </c>
    </row>
    <row r="33" spans="1:19" customFormat="1" x14ac:dyDescent="0.3">
      <c r="A33" s="29"/>
      <c r="B33" s="30"/>
      <c r="C33" s="30">
        <v>2</v>
      </c>
      <c r="D33" s="56" t="s">
        <v>29</v>
      </c>
      <c r="E33" s="59"/>
      <c r="F33" s="32">
        <v>3</v>
      </c>
      <c r="G33" s="59"/>
      <c r="H33" s="32"/>
      <c r="I33" s="33"/>
      <c r="J33" s="60"/>
      <c r="K33" s="60"/>
      <c r="L33" s="60"/>
      <c r="M33" s="60"/>
      <c r="N33" s="60"/>
      <c r="O33" s="60"/>
      <c r="P33" s="60"/>
      <c r="Q33" s="60"/>
      <c r="R33" s="60"/>
      <c r="S33" s="60"/>
    </row>
    <row r="34" spans="1:19" customFormat="1" x14ac:dyDescent="0.3">
      <c r="A34" s="44"/>
      <c r="B34" s="45" t="s">
        <v>31</v>
      </c>
      <c r="C34" s="46" t="s">
        <v>32</v>
      </c>
      <c r="D34" s="47"/>
      <c r="E34" s="48"/>
      <c r="F34" s="50">
        <v>2</v>
      </c>
      <c r="G34" s="50"/>
      <c r="H34" s="50"/>
      <c r="I34" s="51">
        <f>AVERAGE(J34:S34)</f>
        <v>2</v>
      </c>
      <c r="J34" s="28">
        <f>IF(AND(J35="",J39="",J42="")=TRUE,"",SUM(J35,J39,J42))</f>
        <v>2</v>
      </c>
      <c r="K34" s="28">
        <f t="shared" ref="K34:S34" si="9">IF(AND(K35="",K39="",K42="")=TRUE,"",SUM(K35,K39,K42))</f>
        <v>2</v>
      </c>
      <c r="L34" s="28">
        <f t="shared" si="9"/>
        <v>2</v>
      </c>
      <c r="M34" s="28">
        <f t="shared" si="9"/>
        <v>2</v>
      </c>
      <c r="N34" s="28">
        <f t="shared" si="9"/>
        <v>2</v>
      </c>
      <c r="O34" s="28">
        <f t="shared" si="9"/>
        <v>2</v>
      </c>
      <c r="P34" s="28">
        <f t="shared" si="9"/>
        <v>2</v>
      </c>
      <c r="Q34" s="28">
        <f t="shared" si="9"/>
        <v>2</v>
      </c>
      <c r="R34" s="28">
        <f t="shared" si="9"/>
        <v>2</v>
      </c>
      <c r="S34" s="28">
        <f t="shared" si="9"/>
        <v>2</v>
      </c>
    </row>
    <row r="35" spans="1:19" customFormat="1" x14ac:dyDescent="0.3">
      <c r="A35" s="29"/>
      <c r="B35" s="30"/>
      <c r="C35" s="30">
        <v>1</v>
      </c>
      <c r="D35" s="203" t="s">
        <v>33</v>
      </c>
      <c r="E35" s="203"/>
      <c r="F35" s="32">
        <v>0.625</v>
      </c>
      <c r="G35" s="32"/>
      <c r="H35" s="32">
        <v>0.625</v>
      </c>
      <c r="I35" s="33">
        <f>AVERAGE(J35:S35)</f>
        <v>0.625</v>
      </c>
      <c r="J35" s="33">
        <f>IF(ISERROR(AVERAGE(J36:J38))=TRUE,"",(SUM(J36:J38)/COUNTA(J36:J38))*$H35)</f>
        <v>0.625</v>
      </c>
      <c r="K35" s="33">
        <f t="shared" ref="K35:S35" si="10">IF(ISERROR(AVERAGE(K36:K38))=TRUE,"",(SUM(K36:K38)/COUNTA(K36:K38))*$H35)</f>
        <v>0.625</v>
      </c>
      <c r="L35" s="33">
        <f t="shared" si="10"/>
        <v>0.625</v>
      </c>
      <c r="M35" s="33">
        <f t="shared" si="10"/>
        <v>0.625</v>
      </c>
      <c r="N35" s="33">
        <f t="shared" si="10"/>
        <v>0.625</v>
      </c>
      <c r="O35" s="33">
        <f t="shared" si="10"/>
        <v>0.625</v>
      </c>
      <c r="P35" s="33">
        <f t="shared" si="10"/>
        <v>0.625</v>
      </c>
      <c r="Q35" s="33">
        <f t="shared" si="10"/>
        <v>0.625</v>
      </c>
      <c r="R35" s="33">
        <f t="shared" si="10"/>
        <v>0.625</v>
      </c>
      <c r="S35" s="33">
        <f t="shared" si="10"/>
        <v>0.625</v>
      </c>
    </row>
    <row r="36" spans="1:19" customFormat="1" ht="34.5" customHeight="1" x14ac:dyDescent="0.3">
      <c r="A36" s="35"/>
      <c r="B36" s="36"/>
      <c r="C36" s="36"/>
      <c r="D36" s="4" t="s">
        <v>9</v>
      </c>
      <c r="E36" s="3" t="s">
        <v>36</v>
      </c>
      <c r="F36" s="8"/>
      <c r="G36" s="3" t="s">
        <v>37</v>
      </c>
      <c r="H36" s="8"/>
      <c r="I36" s="6"/>
      <c r="J36" s="188">
        <f>'Unit 1'!$M36</f>
        <v>1</v>
      </c>
      <c r="K36" s="188">
        <f>'Unit 2'!$M36</f>
        <v>1</v>
      </c>
      <c r="L36" s="188">
        <f>'Unit 3'!$M36</f>
        <v>1</v>
      </c>
      <c r="M36" s="188">
        <f>'Unit 4'!$M36</f>
        <v>1</v>
      </c>
      <c r="N36" s="188">
        <f>'Unit 5'!$M36</f>
        <v>1</v>
      </c>
      <c r="O36" s="188">
        <f>'Unit 6'!$M36</f>
        <v>1</v>
      </c>
      <c r="P36" s="188">
        <f>'Unit 7'!$M36</f>
        <v>1</v>
      </c>
      <c r="Q36" s="188">
        <f>'Unit 8'!$M36</f>
        <v>1</v>
      </c>
      <c r="R36" s="188">
        <f>'Unit 9'!$M36</f>
        <v>1</v>
      </c>
      <c r="S36" s="188">
        <f>'Unit 10'!$M36</f>
        <v>1</v>
      </c>
    </row>
    <row r="37" spans="1:19" customFormat="1" ht="34.5" customHeight="1" x14ac:dyDescent="0.3">
      <c r="A37" s="35"/>
      <c r="B37" s="36"/>
      <c r="C37" s="36"/>
      <c r="D37" s="4" t="s">
        <v>10</v>
      </c>
      <c r="E37" s="3" t="s">
        <v>38</v>
      </c>
      <c r="F37" s="8"/>
      <c r="G37" s="3" t="s">
        <v>153</v>
      </c>
      <c r="H37" s="8"/>
      <c r="I37" s="6"/>
      <c r="J37" s="188">
        <f>'Unit 1'!$M37</f>
        <v>1</v>
      </c>
      <c r="K37" s="188">
        <f>'Unit 2'!$M37</f>
        <v>1</v>
      </c>
      <c r="L37" s="188">
        <f>'Unit 3'!$M37</f>
        <v>1</v>
      </c>
      <c r="M37" s="188">
        <f>'Unit 4'!$M37</f>
        <v>1</v>
      </c>
      <c r="N37" s="188">
        <f>'Unit 5'!$M37</f>
        <v>1</v>
      </c>
      <c r="O37" s="188">
        <f>'Unit 6'!$M37</f>
        <v>1</v>
      </c>
      <c r="P37" s="188">
        <f>'Unit 7'!$M37</f>
        <v>1</v>
      </c>
      <c r="Q37" s="188">
        <f>'Unit 8'!$M37</f>
        <v>1</v>
      </c>
      <c r="R37" s="188">
        <f>'Unit 9'!$M37</f>
        <v>1</v>
      </c>
      <c r="S37" s="188">
        <f>'Unit 10'!$M37</f>
        <v>1</v>
      </c>
    </row>
    <row r="38" spans="1:19" customFormat="1" ht="78.75" customHeight="1" x14ac:dyDescent="0.3">
      <c r="A38" s="35"/>
      <c r="B38" s="36"/>
      <c r="C38" s="36"/>
      <c r="D38" s="4" t="s">
        <v>12</v>
      </c>
      <c r="E38" s="3" t="s">
        <v>40</v>
      </c>
      <c r="F38" s="8"/>
      <c r="G38" s="3" t="s">
        <v>41</v>
      </c>
      <c r="H38" s="8"/>
      <c r="I38" s="6"/>
      <c r="J38" s="188">
        <f>'Unit 1'!$M38</f>
        <v>1</v>
      </c>
      <c r="K38" s="188">
        <f>'Unit 2'!$M38</f>
        <v>1</v>
      </c>
      <c r="L38" s="188">
        <f>'Unit 3'!$M38</f>
        <v>1</v>
      </c>
      <c r="M38" s="188">
        <f>'Unit 4'!$M38</f>
        <v>1</v>
      </c>
      <c r="N38" s="188">
        <f>'Unit 5'!$M38</f>
        <v>1</v>
      </c>
      <c r="O38" s="188">
        <f>'Unit 6'!$M38</f>
        <v>1</v>
      </c>
      <c r="P38" s="188">
        <f>'Unit 7'!$M38</f>
        <v>1</v>
      </c>
      <c r="Q38" s="188">
        <f>'Unit 8'!$M38</f>
        <v>1</v>
      </c>
      <c r="R38" s="188">
        <f>'Unit 9'!$M38</f>
        <v>1</v>
      </c>
      <c r="S38" s="188">
        <f>'Unit 10'!$M38</f>
        <v>1</v>
      </c>
    </row>
    <row r="39" spans="1:19" customFormat="1" x14ac:dyDescent="0.3">
      <c r="A39" s="29"/>
      <c r="B39" s="30"/>
      <c r="C39" s="30">
        <v>2</v>
      </c>
      <c r="D39" s="203" t="s">
        <v>42</v>
      </c>
      <c r="E39" s="203"/>
      <c r="F39" s="32">
        <v>0.75</v>
      </c>
      <c r="G39" s="32"/>
      <c r="H39" s="32">
        <v>0.75</v>
      </c>
      <c r="I39" s="33">
        <f>AVERAGE(J39:S39)</f>
        <v>0.75</v>
      </c>
      <c r="J39" s="33">
        <f>IF(ISERROR(AVERAGE(J40:J41))=TRUE,"",(SUM(J40:J41)/COUNTA(J40:J41))*$H39)</f>
        <v>0.75</v>
      </c>
      <c r="K39" s="33">
        <f t="shared" ref="K39:S39" si="11">IF(ISERROR(AVERAGE(K40:K41))=TRUE,"",(SUM(K40:K41)/COUNTA(K40:K41))*$H39)</f>
        <v>0.75</v>
      </c>
      <c r="L39" s="33">
        <f t="shared" si="11"/>
        <v>0.75</v>
      </c>
      <c r="M39" s="33">
        <f t="shared" si="11"/>
        <v>0.75</v>
      </c>
      <c r="N39" s="33">
        <f t="shared" si="11"/>
        <v>0.75</v>
      </c>
      <c r="O39" s="33">
        <f t="shared" si="11"/>
        <v>0.75</v>
      </c>
      <c r="P39" s="33">
        <f t="shared" si="11"/>
        <v>0.75</v>
      </c>
      <c r="Q39" s="33">
        <f t="shared" si="11"/>
        <v>0.75</v>
      </c>
      <c r="R39" s="33">
        <f t="shared" si="11"/>
        <v>0.75</v>
      </c>
      <c r="S39" s="33">
        <f t="shared" si="11"/>
        <v>0.75</v>
      </c>
    </row>
    <row r="40" spans="1:19" customFormat="1" ht="78" customHeight="1" x14ac:dyDescent="0.3">
      <c r="A40" s="35"/>
      <c r="B40" s="36"/>
      <c r="C40" s="36"/>
      <c r="D40" s="4" t="s">
        <v>10</v>
      </c>
      <c r="E40" s="3" t="s">
        <v>44</v>
      </c>
      <c r="F40" s="8"/>
      <c r="G40" s="3" t="s">
        <v>45</v>
      </c>
      <c r="H40" s="8"/>
      <c r="I40" s="6"/>
      <c r="J40" s="188">
        <f>'Unit 1'!$M40</f>
        <v>1</v>
      </c>
      <c r="K40" s="188">
        <f>'Unit 2'!$M40</f>
        <v>1</v>
      </c>
      <c r="L40" s="188">
        <f>'Unit 3'!$M40</f>
        <v>1</v>
      </c>
      <c r="M40" s="188">
        <f>'Unit 4'!$M40</f>
        <v>1</v>
      </c>
      <c r="N40" s="188">
        <f>'Unit 5'!$M40</f>
        <v>1</v>
      </c>
      <c r="O40" s="188">
        <f>'Unit 6'!$M40</f>
        <v>1</v>
      </c>
      <c r="P40" s="188">
        <f>'Unit 7'!$M40</f>
        <v>1</v>
      </c>
      <c r="Q40" s="188">
        <f>'Unit 8'!$M40</f>
        <v>1</v>
      </c>
      <c r="R40" s="188">
        <f>'Unit 9'!$M40</f>
        <v>1</v>
      </c>
      <c r="S40" s="188">
        <f>'Unit 10'!$M40</f>
        <v>1</v>
      </c>
    </row>
    <row r="41" spans="1:19" customFormat="1" ht="72" x14ac:dyDescent="0.3">
      <c r="A41" s="35"/>
      <c r="B41" s="36"/>
      <c r="C41" s="36"/>
      <c r="D41" s="4" t="s">
        <v>12</v>
      </c>
      <c r="E41" s="3" t="s">
        <v>221</v>
      </c>
      <c r="F41" s="8"/>
      <c r="G41" s="3" t="s">
        <v>45</v>
      </c>
      <c r="H41" s="6"/>
      <c r="I41" s="6"/>
      <c r="J41" s="188">
        <f>'Unit 1'!$M41</f>
        <v>1</v>
      </c>
      <c r="K41" s="188">
        <f>'Unit 2'!$M41</f>
        <v>1</v>
      </c>
      <c r="L41" s="188">
        <f>'Unit 3'!$M41</f>
        <v>1</v>
      </c>
      <c r="M41" s="188">
        <f>'Unit 4'!$M41</f>
        <v>1</v>
      </c>
      <c r="N41" s="188">
        <f>'Unit 5'!$M41</f>
        <v>1</v>
      </c>
      <c r="O41" s="188">
        <f>'Unit 6'!$M41</f>
        <v>1</v>
      </c>
      <c r="P41" s="188">
        <f>'Unit 7'!$M41</f>
        <v>1</v>
      </c>
      <c r="Q41" s="188">
        <f>'Unit 8'!$M41</f>
        <v>1</v>
      </c>
      <c r="R41" s="188">
        <f>'Unit 9'!$M41</f>
        <v>1</v>
      </c>
      <c r="S41" s="188">
        <f>'Unit 10'!$M41</f>
        <v>1</v>
      </c>
    </row>
    <row r="42" spans="1:19" customFormat="1" x14ac:dyDescent="0.3">
      <c r="A42" s="29"/>
      <c r="B42" s="30"/>
      <c r="C42" s="30">
        <v>3</v>
      </c>
      <c r="D42" s="203" t="s">
        <v>46</v>
      </c>
      <c r="E42" s="203"/>
      <c r="F42" s="32">
        <v>0.625</v>
      </c>
      <c r="G42" s="32"/>
      <c r="H42" s="32">
        <v>0.625</v>
      </c>
      <c r="I42" s="33">
        <f>AVERAGE(J42:S42)</f>
        <v>0.625</v>
      </c>
      <c r="J42" s="33">
        <f>IF(ISERROR(AVERAGE(J43:J44))=TRUE,"",(SUM(J43:J44)/COUNTA(J43:J44))*$H42)</f>
        <v>0.625</v>
      </c>
      <c r="K42" s="33">
        <f t="shared" ref="K42:S42" si="12">IF(ISERROR(AVERAGE(K43:K44))=TRUE,"",(SUM(K43:K44)/COUNTA(K43:K44))*$H42)</f>
        <v>0.625</v>
      </c>
      <c r="L42" s="33">
        <f t="shared" si="12"/>
        <v>0.625</v>
      </c>
      <c r="M42" s="33">
        <f t="shared" si="12"/>
        <v>0.625</v>
      </c>
      <c r="N42" s="33">
        <f t="shared" si="12"/>
        <v>0.625</v>
      </c>
      <c r="O42" s="33">
        <f t="shared" si="12"/>
        <v>0.625</v>
      </c>
      <c r="P42" s="33">
        <f t="shared" si="12"/>
        <v>0.625</v>
      </c>
      <c r="Q42" s="33">
        <f t="shared" si="12"/>
        <v>0.625</v>
      </c>
      <c r="R42" s="33">
        <f t="shared" si="12"/>
        <v>0.625</v>
      </c>
      <c r="S42" s="33">
        <f t="shared" si="12"/>
        <v>0.625</v>
      </c>
    </row>
    <row r="43" spans="1:19" customFormat="1" ht="57.6" x14ac:dyDescent="0.3">
      <c r="A43" s="35"/>
      <c r="B43" s="36"/>
      <c r="C43" s="36"/>
      <c r="D43" s="4" t="s">
        <v>9</v>
      </c>
      <c r="E43" s="3" t="s">
        <v>47</v>
      </c>
      <c r="F43" s="8"/>
      <c r="G43" s="55" t="s">
        <v>48</v>
      </c>
      <c r="H43" s="8"/>
      <c r="I43" s="6"/>
      <c r="J43" s="188">
        <f>'Unit 1'!$M43</f>
        <v>1</v>
      </c>
      <c r="K43" s="188">
        <f>'Unit 2'!$M43</f>
        <v>1</v>
      </c>
      <c r="L43" s="188">
        <f>'Unit 3'!$M43</f>
        <v>1</v>
      </c>
      <c r="M43" s="188">
        <f>'Unit 4'!$M43</f>
        <v>1</v>
      </c>
      <c r="N43" s="188">
        <f>'Unit 5'!$M43</f>
        <v>1</v>
      </c>
      <c r="O43" s="188">
        <f>'Unit 6'!$M43</f>
        <v>1</v>
      </c>
      <c r="P43" s="188">
        <f>'Unit 7'!$M43</f>
        <v>1</v>
      </c>
      <c r="Q43" s="188">
        <f>'Unit 8'!$M43</f>
        <v>1</v>
      </c>
      <c r="R43" s="188">
        <f>'Unit 9'!$M43</f>
        <v>1</v>
      </c>
      <c r="S43" s="188">
        <f>'Unit 10'!$M43</f>
        <v>1</v>
      </c>
    </row>
    <row r="44" spans="1:19" customFormat="1" ht="48" customHeight="1" x14ac:dyDescent="0.3">
      <c r="A44" s="35"/>
      <c r="B44" s="36"/>
      <c r="C44" s="36"/>
      <c r="D44" s="4" t="s">
        <v>10</v>
      </c>
      <c r="E44" s="3" t="s">
        <v>49</v>
      </c>
      <c r="F44" s="8"/>
      <c r="G44" s="3" t="s">
        <v>50</v>
      </c>
      <c r="H44" s="8"/>
      <c r="I44" s="6"/>
      <c r="J44" s="188">
        <f>'Unit 1'!$M44</f>
        <v>1</v>
      </c>
      <c r="K44" s="188">
        <f>'Unit 2'!$M44</f>
        <v>1</v>
      </c>
      <c r="L44" s="188">
        <f>'Unit 3'!$M44</f>
        <v>1</v>
      </c>
      <c r="M44" s="188">
        <f>'Unit 4'!$M44</f>
        <v>1</v>
      </c>
      <c r="N44" s="188">
        <f>'Unit 5'!$M44</f>
        <v>1</v>
      </c>
      <c r="O44" s="188">
        <f>'Unit 6'!$M44</f>
        <v>1</v>
      </c>
      <c r="P44" s="188">
        <f>'Unit 7'!$M44</f>
        <v>1</v>
      </c>
      <c r="Q44" s="188">
        <f>'Unit 8'!$M44</f>
        <v>1</v>
      </c>
      <c r="R44" s="188">
        <f>'Unit 9'!$M44</f>
        <v>1</v>
      </c>
      <c r="S44" s="188">
        <f>'Unit 10'!$M44</f>
        <v>1</v>
      </c>
    </row>
    <row r="45" spans="1:19" customFormat="1" ht="15" customHeight="1" x14ac:dyDescent="0.3">
      <c r="A45" s="29"/>
      <c r="B45" s="30"/>
      <c r="C45" s="30">
        <v>4</v>
      </c>
      <c r="D45" s="203" t="s">
        <v>224</v>
      </c>
      <c r="E45" s="203"/>
      <c r="F45" s="32">
        <v>1</v>
      </c>
      <c r="G45" s="59"/>
      <c r="H45" s="32"/>
      <c r="I45" s="33"/>
      <c r="J45" s="60"/>
      <c r="K45" s="60"/>
      <c r="L45" s="60"/>
      <c r="M45" s="60"/>
      <c r="N45" s="60"/>
      <c r="O45" s="60"/>
      <c r="P45" s="60"/>
      <c r="Q45" s="60"/>
      <c r="R45" s="60"/>
      <c r="S45" s="60"/>
    </row>
    <row r="46" spans="1:19" customFormat="1" x14ac:dyDescent="0.3">
      <c r="A46" s="44"/>
      <c r="B46" s="45" t="s">
        <v>51</v>
      </c>
      <c r="C46" s="46" t="s">
        <v>52</v>
      </c>
      <c r="D46" s="47"/>
      <c r="E46" s="48"/>
      <c r="F46" s="50">
        <v>3.5</v>
      </c>
      <c r="G46" s="50"/>
      <c r="H46" s="50"/>
      <c r="I46" s="51">
        <f>AVERAGE(J46:S46)</f>
        <v>3.5</v>
      </c>
      <c r="J46" s="28">
        <f>IF(AND(J47="",J53="",J57="",J64="",J67="",J70="")=TRUE,"",SUM(J47,J53,J57,J64,J67,J70))</f>
        <v>3.5</v>
      </c>
      <c r="K46" s="28">
        <f t="shared" ref="K46:S46" si="13">IF(AND(K47="",K53="",K57="",K64="",K67="",K70="")=TRUE,"",SUM(K47,K53,K57,K64,K67,K70))</f>
        <v>3.5</v>
      </c>
      <c r="L46" s="28">
        <f t="shared" si="13"/>
        <v>3.5</v>
      </c>
      <c r="M46" s="28">
        <f t="shared" si="13"/>
        <v>3.5</v>
      </c>
      <c r="N46" s="28">
        <f t="shared" si="13"/>
        <v>3.5</v>
      </c>
      <c r="O46" s="28">
        <f t="shared" si="13"/>
        <v>3.5</v>
      </c>
      <c r="P46" s="28">
        <f t="shared" si="13"/>
        <v>3.5</v>
      </c>
      <c r="Q46" s="28">
        <f t="shared" si="13"/>
        <v>3.5</v>
      </c>
      <c r="R46" s="28">
        <f t="shared" si="13"/>
        <v>3.5</v>
      </c>
      <c r="S46" s="28">
        <f t="shared" si="13"/>
        <v>3.5</v>
      </c>
    </row>
    <row r="47" spans="1:19" customFormat="1" x14ac:dyDescent="0.3">
      <c r="A47" s="29"/>
      <c r="B47" s="30"/>
      <c r="C47" s="30">
        <v>1</v>
      </c>
      <c r="D47" s="203" t="s">
        <v>228</v>
      </c>
      <c r="E47" s="203"/>
      <c r="F47" s="32">
        <v>0.5</v>
      </c>
      <c r="G47" s="32"/>
      <c r="H47" s="32">
        <v>0.5</v>
      </c>
      <c r="I47" s="33">
        <f>AVERAGE(J47:S47)</f>
        <v>0.5</v>
      </c>
      <c r="J47" s="33">
        <f>IF(ISERROR(AVERAGE(J48:J51))=TRUE,"",(SUM(J48:J51)/COUNTA(J48:J51))*$H47)</f>
        <v>0.5</v>
      </c>
      <c r="K47" s="33">
        <f t="shared" ref="K47:S47" si="14">IF(ISERROR(AVERAGE(K48:K51))=TRUE,"",(SUM(K48:K51)/COUNTA(K48:K51))*$H47)</f>
        <v>0.5</v>
      </c>
      <c r="L47" s="33">
        <f t="shared" si="14"/>
        <v>0.5</v>
      </c>
      <c r="M47" s="33">
        <f t="shared" si="14"/>
        <v>0.5</v>
      </c>
      <c r="N47" s="33">
        <f t="shared" si="14"/>
        <v>0.5</v>
      </c>
      <c r="O47" s="33">
        <f t="shared" si="14"/>
        <v>0.5</v>
      </c>
      <c r="P47" s="33">
        <f t="shared" si="14"/>
        <v>0.5</v>
      </c>
      <c r="Q47" s="33">
        <f t="shared" si="14"/>
        <v>0.5</v>
      </c>
      <c r="R47" s="33">
        <f t="shared" si="14"/>
        <v>0.5</v>
      </c>
      <c r="S47" s="33">
        <f t="shared" si="14"/>
        <v>0.5</v>
      </c>
    </row>
    <row r="48" spans="1:19" customFormat="1" ht="35.25" customHeight="1" x14ac:dyDescent="0.3">
      <c r="A48" s="35"/>
      <c r="B48" s="36"/>
      <c r="C48" s="36"/>
      <c r="D48" s="4" t="s">
        <v>8</v>
      </c>
      <c r="E48" s="3" t="s">
        <v>229</v>
      </c>
      <c r="F48" s="8"/>
      <c r="G48" s="3" t="s">
        <v>230</v>
      </c>
      <c r="H48" s="8"/>
      <c r="I48" s="6"/>
      <c r="J48" s="188">
        <f>'Unit 1'!$M48</f>
        <v>1</v>
      </c>
      <c r="K48" s="188">
        <f>'Unit 2'!$M48</f>
        <v>1</v>
      </c>
      <c r="L48" s="188">
        <f>'Unit 3'!$M48</f>
        <v>1</v>
      </c>
      <c r="M48" s="188">
        <f>'Unit 4'!$M48</f>
        <v>1</v>
      </c>
      <c r="N48" s="188">
        <f>'Unit 5'!$M48</f>
        <v>1</v>
      </c>
      <c r="O48" s="188">
        <f>'Unit 6'!$M48</f>
        <v>1</v>
      </c>
      <c r="P48" s="188">
        <f>'Unit 7'!$M48</f>
        <v>1</v>
      </c>
      <c r="Q48" s="188">
        <f>'Unit 8'!$M48</f>
        <v>1</v>
      </c>
      <c r="R48" s="188">
        <f>'Unit 9'!$M48</f>
        <v>1</v>
      </c>
      <c r="S48" s="188">
        <f>'Unit 10'!$M48</f>
        <v>1</v>
      </c>
    </row>
    <row r="49" spans="1:23" customFormat="1" ht="34.5" customHeight="1" x14ac:dyDescent="0.3">
      <c r="A49" s="35"/>
      <c r="B49" s="36"/>
      <c r="C49" s="36"/>
      <c r="D49" s="4" t="s">
        <v>9</v>
      </c>
      <c r="E49" s="3" t="s">
        <v>231</v>
      </c>
      <c r="F49" s="8"/>
      <c r="G49" s="3" t="s">
        <v>232</v>
      </c>
      <c r="H49" s="8"/>
      <c r="I49" s="6"/>
      <c r="J49" s="188">
        <f>'Unit 1'!$M49</f>
        <v>1</v>
      </c>
      <c r="K49" s="188">
        <f>'Unit 2'!$M49</f>
        <v>1</v>
      </c>
      <c r="L49" s="188">
        <f>'Unit 3'!$M49</f>
        <v>1</v>
      </c>
      <c r="M49" s="188">
        <f>'Unit 4'!$M49</f>
        <v>1</v>
      </c>
      <c r="N49" s="188">
        <f>'Unit 5'!$M49</f>
        <v>1</v>
      </c>
      <c r="O49" s="188">
        <f>'Unit 6'!$M49</f>
        <v>1</v>
      </c>
      <c r="P49" s="188">
        <f>'Unit 7'!$M49</f>
        <v>1</v>
      </c>
      <c r="Q49" s="188">
        <f>'Unit 8'!$M49</f>
        <v>1</v>
      </c>
      <c r="R49" s="188">
        <f>'Unit 9'!$M49</f>
        <v>1</v>
      </c>
      <c r="S49" s="188">
        <f>'Unit 10'!$M49</f>
        <v>1</v>
      </c>
    </row>
    <row r="50" spans="1:23" customFormat="1" ht="49.5" customHeight="1" x14ac:dyDescent="0.3">
      <c r="A50" s="35"/>
      <c r="B50" s="36"/>
      <c r="C50" s="36"/>
      <c r="D50" s="4" t="s">
        <v>13</v>
      </c>
      <c r="E50" s="3" t="s">
        <v>459</v>
      </c>
      <c r="F50" s="8"/>
      <c r="G50" s="3" t="s">
        <v>460</v>
      </c>
      <c r="H50" s="8"/>
      <c r="I50" s="6"/>
      <c r="J50" s="188">
        <f>'Unit 1'!$M50</f>
        <v>1</v>
      </c>
      <c r="K50" s="188">
        <f>'Unit 2'!$M50</f>
        <v>1</v>
      </c>
      <c r="L50" s="188">
        <f>'Unit 3'!$M50</f>
        <v>1</v>
      </c>
      <c r="M50" s="188">
        <f>'Unit 4'!$M50</f>
        <v>1</v>
      </c>
      <c r="N50" s="188">
        <f>'Unit 5'!$M50</f>
        <v>1</v>
      </c>
      <c r="O50" s="188">
        <f>'Unit 6'!$M50</f>
        <v>1</v>
      </c>
      <c r="P50" s="188">
        <f>'Unit 7'!$M50</f>
        <v>1</v>
      </c>
      <c r="Q50" s="188">
        <f>'Unit 8'!$M50</f>
        <v>1</v>
      </c>
      <c r="R50" s="188">
        <f>'Unit 9'!$M50</f>
        <v>1</v>
      </c>
      <c r="S50" s="188">
        <f>'Unit 10'!$M50</f>
        <v>1</v>
      </c>
      <c r="W50" s="85"/>
    </row>
    <row r="51" spans="1:23" customFormat="1" ht="37.5" customHeight="1" x14ac:dyDescent="0.3">
      <c r="A51" s="35"/>
      <c r="B51" s="36"/>
      <c r="C51" s="36"/>
      <c r="D51" s="4" t="s">
        <v>185</v>
      </c>
      <c r="E51" s="3" t="s">
        <v>443</v>
      </c>
      <c r="F51" s="8"/>
      <c r="G51" s="3" t="s">
        <v>53</v>
      </c>
      <c r="H51" s="8"/>
      <c r="I51" s="6"/>
      <c r="J51" s="188">
        <f>'Unit 1'!$M51</f>
        <v>1</v>
      </c>
      <c r="K51" s="188">
        <f>'Unit 2'!$M51</f>
        <v>1</v>
      </c>
      <c r="L51" s="188">
        <f>'Unit 3'!$M51</f>
        <v>1</v>
      </c>
      <c r="M51" s="188">
        <f>'Unit 4'!$M51</f>
        <v>1</v>
      </c>
      <c r="N51" s="188">
        <f>'Unit 5'!$M51</f>
        <v>1</v>
      </c>
      <c r="O51" s="188">
        <f>'Unit 6'!$M51</f>
        <v>1</v>
      </c>
      <c r="P51" s="188">
        <f>'Unit 7'!$M51</f>
        <v>1</v>
      </c>
      <c r="Q51" s="188">
        <f>'Unit 8'!$M51</f>
        <v>1</v>
      </c>
      <c r="R51" s="188">
        <f>'Unit 9'!$M51</f>
        <v>1</v>
      </c>
      <c r="S51" s="188">
        <f>'Unit 10'!$M51</f>
        <v>1</v>
      </c>
    </row>
    <row r="52" spans="1:23" customFormat="1" x14ac:dyDescent="0.3">
      <c r="A52" s="29"/>
      <c r="B52" s="30"/>
      <c r="C52" s="30">
        <v>2</v>
      </c>
      <c r="D52" s="203" t="s">
        <v>239</v>
      </c>
      <c r="E52" s="203"/>
      <c r="F52" s="32">
        <v>2</v>
      </c>
      <c r="G52" s="32"/>
      <c r="H52" s="32"/>
      <c r="I52" s="33"/>
      <c r="J52" s="33"/>
      <c r="K52" s="33"/>
      <c r="L52" s="33"/>
      <c r="M52" s="33"/>
      <c r="N52" s="33"/>
      <c r="O52" s="33"/>
      <c r="P52" s="33"/>
      <c r="Q52" s="33"/>
      <c r="R52" s="33"/>
      <c r="S52" s="33"/>
    </row>
    <row r="53" spans="1:23" customFormat="1" x14ac:dyDescent="0.3">
      <c r="A53" s="29"/>
      <c r="B53" s="30"/>
      <c r="C53" s="30">
        <v>3</v>
      </c>
      <c r="D53" s="203" t="s">
        <v>250</v>
      </c>
      <c r="E53" s="203"/>
      <c r="F53" s="32">
        <v>0.5</v>
      </c>
      <c r="G53" s="32"/>
      <c r="H53" s="32">
        <v>0.5</v>
      </c>
      <c r="I53" s="33">
        <f>AVERAGE(J53:S53)</f>
        <v>0.5</v>
      </c>
      <c r="J53" s="33">
        <f>IF(ISERROR(AVERAGE(J54:J55))=TRUE,"",(SUM(J54:J55)/COUNTA(J54:J55))*$H53)</f>
        <v>0.5</v>
      </c>
      <c r="K53" s="33">
        <f t="shared" ref="K53:S53" si="15">IF(ISERROR(AVERAGE(K54:K55))=TRUE,"",(SUM(K54:K55)/COUNTA(K54:K55))*$H53)</f>
        <v>0.5</v>
      </c>
      <c r="L53" s="33">
        <f t="shared" si="15"/>
        <v>0.5</v>
      </c>
      <c r="M53" s="33">
        <f t="shared" si="15"/>
        <v>0.5</v>
      </c>
      <c r="N53" s="33">
        <f t="shared" si="15"/>
        <v>0.5</v>
      </c>
      <c r="O53" s="33">
        <f t="shared" si="15"/>
        <v>0.5</v>
      </c>
      <c r="P53" s="33">
        <f t="shared" si="15"/>
        <v>0.5</v>
      </c>
      <c r="Q53" s="33">
        <f t="shared" si="15"/>
        <v>0.5</v>
      </c>
      <c r="R53" s="33">
        <f t="shared" si="15"/>
        <v>0.5</v>
      </c>
      <c r="S53" s="33">
        <f t="shared" si="15"/>
        <v>0.5</v>
      </c>
    </row>
    <row r="54" spans="1:23" customFormat="1" ht="35.25" customHeight="1" x14ac:dyDescent="0.3">
      <c r="A54" s="35"/>
      <c r="B54" s="36"/>
      <c r="C54" s="36"/>
      <c r="D54" s="4" t="s">
        <v>10</v>
      </c>
      <c r="E54" s="3" t="s">
        <v>54</v>
      </c>
      <c r="F54" s="8"/>
      <c r="G54" s="3" t="s">
        <v>255</v>
      </c>
      <c r="H54" s="8"/>
      <c r="I54" s="6"/>
      <c r="J54" s="188">
        <f>'Unit 1'!$M54</f>
        <v>1</v>
      </c>
      <c r="K54" s="188">
        <f>'Unit 2'!$M54</f>
        <v>1</v>
      </c>
      <c r="L54" s="188">
        <f>'Unit 3'!$M54</f>
        <v>1</v>
      </c>
      <c r="M54" s="188">
        <f>'Unit 4'!$M54</f>
        <v>1</v>
      </c>
      <c r="N54" s="188">
        <f>'Unit 5'!$M54</f>
        <v>1</v>
      </c>
      <c r="O54" s="188">
        <f>'Unit 6'!$M54</f>
        <v>1</v>
      </c>
      <c r="P54" s="188">
        <f>'Unit 7'!$M54</f>
        <v>1</v>
      </c>
      <c r="Q54" s="188">
        <f>'Unit 8'!$M54</f>
        <v>1</v>
      </c>
      <c r="R54" s="188">
        <f>'Unit 9'!$M54</f>
        <v>1</v>
      </c>
      <c r="S54" s="188">
        <f>'Unit 10'!$M54</f>
        <v>1</v>
      </c>
    </row>
    <row r="55" spans="1:23" customFormat="1" ht="65.25" customHeight="1" x14ac:dyDescent="0.3">
      <c r="A55" s="35"/>
      <c r="B55" s="36"/>
      <c r="C55" s="36"/>
      <c r="D55" s="4" t="s">
        <v>13</v>
      </c>
      <c r="E55" s="3" t="s">
        <v>55</v>
      </c>
      <c r="F55" s="8"/>
      <c r="G55" s="3" t="s">
        <v>258</v>
      </c>
      <c r="H55" s="8"/>
      <c r="I55" s="6"/>
      <c r="J55" s="188">
        <f>'Unit 1'!$M55</f>
        <v>1</v>
      </c>
      <c r="K55" s="188">
        <f>'Unit 2'!$M55</f>
        <v>1</v>
      </c>
      <c r="L55" s="188">
        <f>'Unit 3'!$M55</f>
        <v>1</v>
      </c>
      <c r="M55" s="188">
        <f>'Unit 4'!$M55</f>
        <v>1</v>
      </c>
      <c r="N55" s="188">
        <f>'Unit 5'!$M55</f>
        <v>1</v>
      </c>
      <c r="O55" s="188">
        <f>'Unit 6'!$M55</f>
        <v>1</v>
      </c>
      <c r="P55" s="188">
        <f>'Unit 7'!$M55</f>
        <v>1</v>
      </c>
      <c r="Q55" s="188">
        <f>'Unit 8'!$M55</f>
        <v>1</v>
      </c>
      <c r="R55" s="188">
        <f>'Unit 9'!$M55</f>
        <v>1</v>
      </c>
      <c r="S55" s="188">
        <f>'Unit 10'!$M55</f>
        <v>1</v>
      </c>
    </row>
    <row r="56" spans="1:23" customFormat="1" x14ac:dyDescent="0.3">
      <c r="A56" s="29"/>
      <c r="B56" s="30"/>
      <c r="C56" s="30">
        <v>4</v>
      </c>
      <c r="D56" s="203" t="s">
        <v>260</v>
      </c>
      <c r="E56" s="203"/>
      <c r="F56" s="32">
        <v>6</v>
      </c>
      <c r="G56" s="32"/>
      <c r="H56" s="32"/>
      <c r="I56" s="33"/>
      <c r="J56" s="33"/>
      <c r="K56" s="33"/>
      <c r="L56" s="33"/>
      <c r="M56" s="33"/>
      <c r="N56" s="33"/>
      <c r="O56" s="33"/>
      <c r="P56" s="33"/>
      <c r="Q56" s="33"/>
      <c r="R56" s="33"/>
      <c r="S56" s="33"/>
    </row>
    <row r="57" spans="1:23" customFormat="1" x14ac:dyDescent="0.3">
      <c r="A57" s="29"/>
      <c r="B57" s="30"/>
      <c r="C57" s="30">
        <v>5</v>
      </c>
      <c r="D57" s="203" t="s">
        <v>271</v>
      </c>
      <c r="E57" s="203"/>
      <c r="F57" s="32">
        <v>1</v>
      </c>
      <c r="G57" s="32" t="s">
        <v>57</v>
      </c>
      <c r="H57" s="32">
        <v>1</v>
      </c>
      <c r="I57" s="33">
        <f>AVERAGE(J57:S57)</f>
        <v>1</v>
      </c>
      <c r="J57" s="33">
        <f>IF(ISERROR(AVERAGE(J58:J63))=TRUE,"",(SUM(J58:J63)/COUNTA(J58:J63))*$H57)</f>
        <v>1</v>
      </c>
      <c r="K57" s="33">
        <f t="shared" ref="K57:S57" si="16">IF(ISERROR(AVERAGE(K58:K63))=TRUE,"",(SUM(K58:K63)/COUNTA(K58:K63))*$H57)</f>
        <v>1</v>
      </c>
      <c r="L57" s="33">
        <f t="shared" si="16"/>
        <v>1</v>
      </c>
      <c r="M57" s="33">
        <f t="shared" si="16"/>
        <v>1</v>
      </c>
      <c r="N57" s="33">
        <f t="shared" si="16"/>
        <v>1</v>
      </c>
      <c r="O57" s="33">
        <f t="shared" si="16"/>
        <v>1</v>
      </c>
      <c r="P57" s="33">
        <f t="shared" si="16"/>
        <v>1</v>
      </c>
      <c r="Q57" s="33">
        <f t="shared" si="16"/>
        <v>1</v>
      </c>
      <c r="R57" s="33">
        <f t="shared" si="16"/>
        <v>1</v>
      </c>
      <c r="S57" s="33">
        <f t="shared" si="16"/>
        <v>1</v>
      </c>
    </row>
    <row r="58" spans="1:23" customFormat="1" ht="23.25" customHeight="1" x14ac:dyDescent="0.3">
      <c r="A58" s="35"/>
      <c r="B58" s="36"/>
      <c r="C58" s="36"/>
      <c r="D58" s="4" t="s">
        <v>8</v>
      </c>
      <c r="E58" s="3" t="s">
        <v>272</v>
      </c>
      <c r="F58" s="8"/>
      <c r="G58" s="3" t="s">
        <v>273</v>
      </c>
      <c r="H58" s="38"/>
      <c r="I58" s="6"/>
      <c r="J58" s="188">
        <f>'Unit 1'!$M58</f>
        <v>1</v>
      </c>
      <c r="K58" s="188">
        <f>'Unit 2'!$M58</f>
        <v>1</v>
      </c>
      <c r="L58" s="188">
        <f>'Unit 3'!$M58</f>
        <v>1</v>
      </c>
      <c r="M58" s="188">
        <f>'Unit 4'!$M58</f>
        <v>1</v>
      </c>
      <c r="N58" s="188">
        <f>'Unit 5'!$M58</f>
        <v>1</v>
      </c>
      <c r="O58" s="188">
        <f>'Unit 6'!$M58</f>
        <v>1</v>
      </c>
      <c r="P58" s="188">
        <f>'Unit 7'!$M58</f>
        <v>1</v>
      </c>
      <c r="Q58" s="188">
        <f>'Unit 8'!$M58</f>
        <v>1</v>
      </c>
      <c r="R58" s="188">
        <f>'Unit 9'!$M58</f>
        <v>1</v>
      </c>
      <c r="S58" s="188">
        <f>'Unit 10'!$M58</f>
        <v>1</v>
      </c>
    </row>
    <row r="59" spans="1:23" customFormat="1" ht="35.25" customHeight="1" x14ac:dyDescent="0.3">
      <c r="A59" s="35"/>
      <c r="B59" s="36"/>
      <c r="C59" s="36"/>
      <c r="D59" s="4" t="s">
        <v>9</v>
      </c>
      <c r="E59" s="3" t="s">
        <v>58</v>
      </c>
      <c r="F59" s="8"/>
      <c r="G59" s="3" t="s">
        <v>274</v>
      </c>
      <c r="H59" s="38"/>
      <c r="I59" s="6"/>
      <c r="J59" s="188">
        <f>'Unit 1'!$M59</f>
        <v>1</v>
      </c>
      <c r="K59" s="188">
        <f>'Unit 2'!$M59</f>
        <v>1</v>
      </c>
      <c r="L59" s="188">
        <f>'Unit 3'!$M59</f>
        <v>1</v>
      </c>
      <c r="M59" s="188">
        <f>'Unit 4'!$M59</f>
        <v>1</v>
      </c>
      <c r="N59" s="188">
        <f>'Unit 5'!$M59</f>
        <v>1</v>
      </c>
      <c r="O59" s="188">
        <f>'Unit 6'!$M59</f>
        <v>1</v>
      </c>
      <c r="P59" s="188">
        <f>'Unit 7'!$M59</f>
        <v>1</v>
      </c>
      <c r="Q59" s="188">
        <f>'Unit 8'!$M59</f>
        <v>1</v>
      </c>
      <c r="R59" s="188">
        <f>'Unit 9'!$M59</f>
        <v>1</v>
      </c>
      <c r="S59" s="188">
        <f>'Unit 10'!$M59</f>
        <v>1</v>
      </c>
    </row>
    <row r="60" spans="1:23" customFormat="1" ht="50.25" customHeight="1" x14ac:dyDescent="0.3">
      <c r="A60" s="35"/>
      <c r="B60" s="36"/>
      <c r="C60" s="36"/>
      <c r="D60" s="4" t="s">
        <v>10</v>
      </c>
      <c r="E60" s="3" t="s">
        <v>59</v>
      </c>
      <c r="F60" s="8"/>
      <c r="G60" s="3" t="s">
        <v>275</v>
      </c>
      <c r="H60" s="38"/>
      <c r="I60" s="6"/>
      <c r="J60" s="188">
        <f>'Unit 1'!$M60</f>
        <v>1</v>
      </c>
      <c r="K60" s="188">
        <f>'Unit 2'!$M60</f>
        <v>1</v>
      </c>
      <c r="L60" s="188">
        <f>'Unit 3'!$M60</f>
        <v>1</v>
      </c>
      <c r="M60" s="188">
        <f>'Unit 4'!$M60</f>
        <v>1</v>
      </c>
      <c r="N60" s="188">
        <f>'Unit 5'!$M60</f>
        <v>1</v>
      </c>
      <c r="O60" s="188">
        <f>'Unit 6'!$M60</f>
        <v>1</v>
      </c>
      <c r="P60" s="188">
        <f>'Unit 7'!$M60</f>
        <v>1</v>
      </c>
      <c r="Q60" s="188">
        <f>'Unit 8'!$M60</f>
        <v>1</v>
      </c>
      <c r="R60" s="188">
        <f>'Unit 9'!$M60</f>
        <v>1</v>
      </c>
      <c r="S60" s="188">
        <f>'Unit 10'!$M60</f>
        <v>1</v>
      </c>
    </row>
    <row r="61" spans="1:23" customFormat="1" ht="33" customHeight="1" x14ac:dyDescent="0.3">
      <c r="A61" s="35"/>
      <c r="B61" s="36"/>
      <c r="C61" s="36"/>
      <c r="D61" s="4" t="s">
        <v>12</v>
      </c>
      <c r="E61" s="3" t="s">
        <v>276</v>
      </c>
      <c r="F61" s="8"/>
      <c r="G61" s="3" t="s">
        <v>277</v>
      </c>
      <c r="H61" s="38"/>
      <c r="I61" s="6"/>
      <c r="J61" s="188">
        <f>'Unit 1'!$M61</f>
        <v>1</v>
      </c>
      <c r="K61" s="188">
        <f>'Unit 2'!$M61</f>
        <v>1</v>
      </c>
      <c r="L61" s="188">
        <f>'Unit 3'!$M61</f>
        <v>1</v>
      </c>
      <c r="M61" s="188">
        <f>'Unit 4'!$M61</f>
        <v>1</v>
      </c>
      <c r="N61" s="188">
        <f>'Unit 5'!$M61</f>
        <v>1</v>
      </c>
      <c r="O61" s="188">
        <f>'Unit 6'!$M61</f>
        <v>1</v>
      </c>
      <c r="P61" s="188">
        <f>'Unit 7'!$M61</f>
        <v>1</v>
      </c>
      <c r="Q61" s="188">
        <f>'Unit 8'!$M61</f>
        <v>1</v>
      </c>
      <c r="R61" s="188">
        <f>'Unit 9'!$M61</f>
        <v>1</v>
      </c>
      <c r="S61" s="188">
        <f>'Unit 10'!$M61</f>
        <v>1</v>
      </c>
    </row>
    <row r="62" spans="1:23" customFormat="1" ht="34.5" customHeight="1" x14ac:dyDescent="0.3">
      <c r="A62" s="35"/>
      <c r="B62" s="36"/>
      <c r="C62" s="36"/>
      <c r="D62" s="4" t="s">
        <v>13</v>
      </c>
      <c r="E62" s="3" t="s">
        <v>278</v>
      </c>
      <c r="F62" s="8"/>
      <c r="G62" s="3" t="s">
        <v>279</v>
      </c>
      <c r="H62" s="38"/>
      <c r="I62" s="6"/>
      <c r="J62" s="188">
        <f>'Unit 1'!$M62</f>
        <v>1</v>
      </c>
      <c r="K62" s="188">
        <f>'Unit 2'!$M62</f>
        <v>1</v>
      </c>
      <c r="L62" s="188">
        <f>'Unit 3'!$M62</f>
        <v>1</v>
      </c>
      <c r="M62" s="188">
        <f>'Unit 4'!$M62</f>
        <v>1</v>
      </c>
      <c r="N62" s="188">
        <f>'Unit 5'!$M62</f>
        <v>1</v>
      </c>
      <c r="O62" s="188">
        <f>'Unit 6'!$M62</f>
        <v>1</v>
      </c>
      <c r="P62" s="188">
        <f>'Unit 7'!$M62</f>
        <v>1</v>
      </c>
      <c r="Q62" s="188">
        <f>'Unit 8'!$M62</f>
        <v>1</v>
      </c>
      <c r="R62" s="188">
        <f>'Unit 9'!$M62</f>
        <v>1</v>
      </c>
      <c r="S62" s="188">
        <f>'Unit 10'!$M62</f>
        <v>1</v>
      </c>
    </row>
    <row r="63" spans="1:23" customFormat="1" ht="67.5" customHeight="1" x14ac:dyDescent="0.3">
      <c r="A63" s="35"/>
      <c r="B63" s="36"/>
      <c r="C63" s="36"/>
      <c r="D63" s="4" t="s">
        <v>16</v>
      </c>
      <c r="E63" s="3" t="s">
        <v>461</v>
      </c>
      <c r="F63" s="8"/>
      <c r="G63" s="158" t="s">
        <v>464</v>
      </c>
      <c r="H63" s="179"/>
      <c r="I63" s="6"/>
      <c r="J63" s="188">
        <f>'Unit 1'!$M63</f>
        <v>1</v>
      </c>
      <c r="K63" s="188">
        <f>'Unit 2'!$M63</f>
        <v>1</v>
      </c>
      <c r="L63" s="188">
        <f>'Unit 3'!$M63</f>
        <v>1</v>
      </c>
      <c r="M63" s="188">
        <f>'Unit 4'!$M63</f>
        <v>1</v>
      </c>
      <c r="N63" s="188">
        <f>'Unit 5'!$M63</f>
        <v>1</v>
      </c>
      <c r="O63" s="188">
        <f>'Unit 6'!$M63</f>
        <v>1</v>
      </c>
      <c r="P63" s="188">
        <f>'Unit 7'!$M63</f>
        <v>1</v>
      </c>
      <c r="Q63" s="188">
        <f>'Unit 8'!$M63</f>
        <v>1</v>
      </c>
      <c r="R63" s="188">
        <f>'Unit 9'!$M63</f>
        <v>1</v>
      </c>
      <c r="S63" s="188">
        <f>'Unit 10'!$M63</f>
        <v>1</v>
      </c>
    </row>
    <row r="64" spans="1:23" customFormat="1" x14ac:dyDescent="0.3">
      <c r="A64" s="29"/>
      <c r="B64" s="30"/>
      <c r="C64" s="30">
        <v>6</v>
      </c>
      <c r="D64" s="203" t="s">
        <v>283</v>
      </c>
      <c r="E64" s="203"/>
      <c r="F64" s="32">
        <v>0.5</v>
      </c>
      <c r="G64" s="32"/>
      <c r="H64" s="32">
        <v>0.5</v>
      </c>
      <c r="I64" s="33">
        <f>AVERAGE(J64:S64)</f>
        <v>0.5</v>
      </c>
      <c r="J64" s="33">
        <f>IF(ISERROR(AVERAGE(J65:J66))=TRUE,"",(SUM(J65:J66)/COUNTA(J65:J66))*$H64)</f>
        <v>0.5</v>
      </c>
      <c r="K64" s="33">
        <f t="shared" ref="K64:S64" si="17">IF(ISERROR(AVERAGE(K65:K66))=TRUE,"",(SUM(K65:K66)/COUNTA(K65:K66))*$H64)</f>
        <v>0.5</v>
      </c>
      <c r="L64" s="33">
        <f t="shared" si="17"/>
        <v>0.5</v>
      </c>
      <c r="M64" s="33">
        <f t="shared" si="17"/>
        <v>0.5</v>
      </c>
      <c r="N64" s="33">
        <f t="shared" si="17"/>
        <v>0.5</v>
      </c>
      <c r="O64" s="33">
        <f t="shared" si="17"/>
        <v>0.5</v>
      </c>
      <c r="P64" s="33">
        <f t="shared" si="17"/>
        <v>0.5</v>
      </c>
      <c r="Q64" s="33">
        <f t="shared" si="17"/>
        <v>0.5</v>
      </c>
      <c r="R64" s="33">
        <f t="shared" si="17"/>
        <v>0.5</v>
      </c>
      <c r="S64" s="33">
        <f t="shared" si="17"/>
        <v>0.5</v>
      </c>
    </row>
    <row r="65" spans="1:19" customFormat="1" ht="31.5" customHeight="1" x14ac:dyDescent="0.3">
      <c r="A65" s="35"/>
      <c r="B65" s="36"/>
      <c r="C65" s="36"/>
      <c r="D65" s="4" t="s">
        <v>9</v>
      </c>
      <c r="E65" s="3" t="s">
        <v>60</v>
      </c>
      <c r="F65" s="8"/>
      <c r="G65" s="3" t="s">
        <v>286</v>
      </c>
      <c r="H65" s="179"/>
      <c r="I65" s="6"/>
      <c r="J65" s="188">
        <f>'Unit 1'!$M65</f>
        <v>1</v>
      </c>
      <c r="K65" s="188">
        <f>'Unit 2'!$M65</f>
        <v>1</v>
      </c>
      <c r="L65" s="188">
        <f>'Unit 3'!$M65</f>
        <v>1</v>
      </c>
      <c r="M65" s="188">
        <f>'Unit 4'!$M65</f>
        <v>1</v>
      </c>
      <c r="N65" s="188">
        <f>'Unit 5'!$M65</f>
        <v>1</v>
      </c>
      <c r="O65" s="188">
        <f>'Unit 6'!$M65</f>
        <v>1</v>
      </c>
      <c r="P65" s="188">
        <f>'Unit 7'!$M65</f>
        <v>1</v>
      </c>
      <c r="Q65" s="188">
        <f>'Unit 8'!$M65</f>
        <v>1</v>
      </c>
      <c r="R65" s="188">
        <f>'Unit 9'!$M65</f>
        <v>1</v>
      </c>
      <c r="S65" s="188">
        <f>'Unit 10'!$M65</f>
        <v>1</v>
      </c>
    </row>
    <row r="66" spans="1:19" customFormat="1" ht="48.75" customHeight="1" x14ac:dyDescent="0.3">
      <c r="A66" s="35"/>
      <c r="B66" s="36"/>
      <c r="C66" s="36"/>
      <c r="D66" s="4" t="s">
        <v>10</v>
      </c>
      <c r="E66" s="3" t="s">
        <v>61</v>
      </c>
      <c r="F66" s="8"/>
      <c r="G66" s="3" t="s">
        <v>287</v>
      </c>
      <c r="H66" s="179"/>
      <c r="I66" s="6"/>
      <c r="J66" s="188">
        <f>'Unit 1'!$M66</f>
        <v>1</v>
      </c>
      <c r="K66" s="188">
        <f>'Unit 2'!$M66</f>
        <v>1</v>
      </c>
      <c r="L66" s="188">
        <f>'Unit 3'!$M66</f>
        <v>1</v>
      </c>
      <c r="M66" s="188">
        <f>'Unit 4'!$M66</f>
        <v>1</v>
      </c>
      <c r="N66" s="188">
        <f>'Unit 5'!$M66</f>
        <v>1</v>
      </c>
      <c r="O66" s="188">
        <f>'Unit 6'!$M66</f>
        <v>1</v>
      </c>
      <c r="P66" s="188">
        <f>'Unit 7'!$M66</f>
        <v>1</v>
      </c>
      <c r="Q66" s="188">
        <f>'Unit 8'!$M66</f>
        <v>1</v>
      </c>
      <c r="R66" s="188">
        <f>'Unit 9'!$M66</f>
        <v>1</v>
      </c>
      <c r="S66" s="188">
        <f>'Unit 10'!$M66</f>
        <v>1</v>
      </c>
    </row>
    <row r="67" spans="1:19" customFormat="1" x14ac:dyDescent="0.3">
      <c r="A67" s="29"/>
      <c r="B67" s="30"/>
      <c r="C67" s="30">
        <v>7</v>
      </c>
      <c r="D67" s="203" t="s">
        <v>289</v>
      </c>
      <c r="E67" s="203"/>
      <c r="F67" s="32">
        <v>0.5</v>
      </c>
      <c r="G67" s="32"/>
      <c r="H67" s="32">
        <v>0.5</v>
      </c>
      <c r="I67" s="33">
        <f>AVERAGE(J67:S67)</f>
        <v>0.5</v>
      </c>
      <c r="J67" s="33">
        <f>IF(ISERROR(AVERAGE(J68:J69))=TRUE,"",(SUM(J68:J69)/COUNTA(J68:J69))*$H67)</f>
        <v>0.5</v>
      </c>
      <c r="K67" s="33">
        <f t="shared" ref="K67:S67" si="18">IF(ISERROR(AVERAGE(K68:K69))=TRUE,"",(SUM(K68:K69)/COUNTA(K68:K69))*$H67)</f>
        <v>0.5</v>
      </c>
      <c r="L67" s="33">
        <f t="shared" si="18"/>
        <v>0.5</v>
      </c>
      <c r="M67" s="33">
        <f t="shared" si="18"/>
        <v>0.5</v>
      </c>
      <c r="N67" s="33">
        <f t="shared" si="18"/>
        <v>0.5</v>
      </c>
      <c r="O67" s="33">
        <f t="shared" si="18"/>
        <v>0.5</v>
      </c>
      <c r="P67" s="33">
        <f t="shared" si="18"/>
        <v>0.5</v>
      </c>
      <c r="Q67" s="33">
        <f t="shared" si="18"/>
        <v>0.5</v>
      </c>
      <c r="R67" s="33">
        <f t="shared" si="18"/>
        <v>0.5</v>
      </c>
      <c r="S67" s="33">
        <f t="shared" si="18"/>
        <v>0.5</v>
      </c>
    </row>
    <row r="68" spans="1:19" customFormat="1" ht="33.75" customHeight="1" x14ac:dyDescent="0.3">
      <c r="A68" s="35"/>
      <c r="B68" s="36"/>
      <c r="C68" s="36"/>
      <c r="D68" s="4" t="s">
        <v>12</v>
      </c>
      <c r="E68" s="3" t="s">
        <v>62</v>
      </c>
      <c r="F68" s="8"/>
      <c r="G68" s="3" t="s">
        <v>63</v>
      </c>
      <c r="H68" s="8"/>
      <c r="I68" s="6"/>
      <c r="J68" s="188">
        <f>'Unit 1'!$M68</f>
        <v>1</v>
      </c>
      <c r="K68" s="188">
        <f>'Unit 2'!$M68</f>
        <v>1</v>
      </c>
      <c r="L68" s="188">
        <f>'Unit 3'!$M68</f>
        <v>1</v>
      </c>
      <c r="M68" s="188">
        <f>'Unit 4'!$M68</f>
        <v>1</v>
      </c>
      <c r="N68" s="188">
        <f>'Unit 5'!$M68</f>
        <v>1</v>
      </c>
      <c r="O68" s="188">
        <f>'Unit 6'!$M68</f>
        <v>1</v>
      </c>
      <c r="P68" s="188">
        <f>'Unit 7'!$M68</f>
        <v>1</v>
      </c>
      <c r="Q68" s="188">
        <f>'Unit 8'!$M68</f>
        <v>1</v>
      </c>
      <c r="R68" s="188">
        <f>'Unit 9'!$M68</f>
        <v>1</v>
      </c>
      <c r="S68" s="188">
        <f>'Unit 10'!$M68</f>
        <v>1</v>
      </c>
    </row>
    <row r="69" spans="1:19" customFormat="1" ht="33.75" customHeight="1" x14ac:dyDescent="0.3">
      <c r="A69" s="35"/>
      <c r="B69" s="36"/>
      <c r="C69" s="36"/>
      <c r="D69" s="4" t="s">
        <v>13</v>
      </c>
      <c r="E69" s="3" t="s">
        <v>64</v>
      </c>
      <c r="F69" s="8"/>
      <c r="G69" s="3" t="s">
        <v>65</v>
      </c>
      <c r="H69" s="8"/>
      <c r="I69" s="6"/>
      <c r="J69" s="188">
        <f>'Unit 1'!$M69</f>
        <v>1</v>
      </c>
      <c r="K69" s="188">
        <f>'Unit 2'!$M69</f>
        <v>1</v>
      </c>
      <c r="L69" s="188">
        <f>'Unit 3'!$M69</f>
        <v>1</v>
      </c>
      <c r="M69" s="188">
        <f>'Unit 4'!$M69</f>
        <v>1</v>
      </c>
      <c r="N69" s="188">
        <f>'Unit 5'!$M69</f>
        <v>1</v>
      </c>
      <c r="O69" s="188">
        <f>'Unit 6'!$M69</f>
        <v>1</v>
      </c>
      <c r="P69" s="188">
        <f>'Unit 7'!$M69</f>
        <v>1</v>
      </c>
      <c r="Q69" s="188">
        <f>'Unit 8'!$M69</f>
        <v>1</v>
      </c>
      <c r="R69" s="188">
        <f>'Unit 9'!$M69</f>
        <v>1</v>
      </c>
      <c r="S69" s="188">
        <f>'Unit 10'!$M69</f>
        <v>1</v>
      </c>
    </row>
    <row r="70" spans="1:19" customFormat="1" x14ac:dyDescent="0.3">
      <c r="A70" s="29"/>
      <c r="B70" s="30"/>
      <c r="C70" s="30" t="s">
        <v>296</v>
      </c>
      <c r="D70" s="203" t="s">
        <v>297</v>
      </c>
      <c r="E70" s="203"/>
      <c r="F70" s="32">
        <v>0.5</v>
      </c>
      <c r="G70" s="32"/>
      <c r="H70" s="32">
        <v>0.5</v>
      </c>
      <c r="I70" s="33">
        <f>AVERAGE(J70:S70)</f>
        <v>0.5</v>
      </c>
      <c r="J70" s="33">
        <f>IF(ISERROR(AVERAGE(J71))=TRUE,"",(SUM(J71)/COUNTA(J71))*$H70)</f>
        <v>0.5</v>
      </c>
      <c r="K70" s="33">
        <f t="shared" ref="K70:R70" si="19">IF(ISERROR(AVERAGE(K71))=TRUE,"",(SUM(K71)/COUNTA(K71))*$H70)</f>
        <v>0.5</v>
      </c>
      <c r="L70" s="33">
        <f t="shared" si="19"/>
        <v>0.5</v>
      </c>
      <c r="M70" s="33">
        <f t="shared" si="19"/>
        <v>0.5</v>
      </c>
      <c r="N70" s="33">
        <f t="shared" si="19"/>
        <v>0.5</v>
      </c>
      <c r="O70" s="33">
        <f t="shared" si="19"/>
        <v>0.5</v>
      </c>
      <c r="P70" s="33">
        <f t="shared" si="19"/>
        <v>0.5</v>
      </c>
      <c r="Q70" s="33">
        <f t="shared" si="19"/>
        <v>0.5</v>
      </c>
      <c r="R70" s="33">
        <f t="shared" si="19"/>
        <v>0.5</v>
      </c>
      <c r="S70" s="33">
        <f>IF(ISERROR(AVERAGE(S71))=TRUE,"",(SUM(S71)/COUNTA(S71))*$H70)</f>
        <v>0.5</v>
      </c>
    </row>
    <row r="71" spans="1:19" customFormat="1" ht="28.8" x14ac:dyDescent="0.3">
      <c r="A71" s="35"/>
      <c r="B71" s="36"/>
      <c r="C71" s="36"/>
      <c r="D71" s="4" t="s">
        <v>9</v>
      </c>
      <c r="E71" s="3" t="s">
        <v>300</v>
      </c>
      <c r="F71" s="8"/>
      <c r="G71" s="3" t="s">
        <v>301</v>
      </c>
      <c r="H71" s="38"/>
      <c r="I71" s="6"/>
      <c r="J71" s="188">
        <f>'Unit 1'!$M71</f>
        <v>1</v>
      </c>
      <c r="K71" s="188">
        <f>'Unit 2'!$M71</f>
        <v>1</v>
      </c>
      <c r="L71" s="188">
        <f>'Unit 3'!$M71</f>
        <v>1</v>
      </c>
      <c r="M71" s="188">
        <f>'Unit 4'!$M71</f>
        <v>1</v>
      </c>
      <c r="N71" s="188">
        <f>'Unit 5'!$M71</f>
        <v>1</v>
      </c>
      <c r="O71" s="188">
        <f>'Unit 6'!$M71</f>
        <v>1</v>
      </c>
      <c r="P71" s="188">
        <f>'Unit 7'!$M71</f>
        <v>1</v>
      </c>
      <c r="Q71" s="188">
        <f>'Unit 8'!$M71</f>
        <v>1</v>
      </c>
      <c r="R71" s="188">
        <f>'Unit 9'!$M71</f>
        <v>1</v>
      </c>
      <c r="S71" s="188">
        <f>'Unit 10'!$M71</f>
        <v>1</v>
      </c>
    </row>
    <row r="72" spans="1:19" customFormat="1" x14ac:dyDescent="0.3">
      <c r="A72" s="44"/>
      <c r="B72" s="45" t="s">
        <v>67</v>
      </c>
      <c r="C72" s="46" t="s">
        <v>68</v>
      </c>
      <c r="D72" s="47"/>
      <c r="E72" s="48"/>
      <c r="F72" s="50">
        <v>3</v>
      </c>
      <c r="G72" s="50"/>
      <c r="H72" s="50"/>
      <c r="I72" s="51">
        <f>AVERAGE(J72:S72)</f>
        <v>3</v>
      </c>
      <c r="J72" s="28">
        <f>IF(AND(J73="",J80="")=TRUE,"",SUM(J73,J80))</f>
        <v>3</v>
      </c>
      <c r="K72" s="28">
        <f t="shared" ref="K72:S72" si="20">IF(AND(K73="",K80="")=TRUE,"",SUM(K73,K80))</f>
        <v>3</v>
      </c>
      <c r="L72" s="28">
        <f t="shared" si="20"/>
        <v>3</v>
      </c>
      <c r="M72" s="28">
        <f t="shared" si="20"/>
        <v>3</v>
      </c>
      <c r="N72" s="28">
        <f t="shared" si="20"/>
        <v>3</v>
      </c>
      <c r="O72" s="28">
        <f t="shared" si="20"/>
        <v>3</v>
      </c>
      <c r="P72" s="28">
        <f t="shared" si="20"/>
        <v>3</v>
      </c>
      <c r="Q72" s="28">
        <f t="shared" si="20"/>
        <v>3</v>
      </c>
      <c r="R72" s="28">
        <f t="shared" si="20"/>
        <v>3</v>
      </c>
      <c r="S72" s="28">
        <f t="shared" si="20"/>
        <v>3</v>
      </c>
    </row>
    <row r="73" spans="1:19" customFormat="1" x14ac:dyDescent="0.3">
      <c r="A73" s="29"/>
      <c r="B73" s="30"/>
      <c r="C73" s="30">
        <v>1</v>
      </c>
      <c r="D73" s="203" t="s">
        <v>69</v>
      </c>
      <c r="E73" s="203"/>
      <c r="F73" s="32">
        <v>1</v>
      </c>
      <c r="G73" s="32"/>
      <c r="H73" s="32">
        <v>1</v>
      </c>
      <c r="I73" s="33">
        <f>AVERAGE(J73:S73)</f>
        <v>1</v>
      </c>
      <c r="J73" s="33">
        <f>IF(ISERROR(AVERAGE(J74:J79))=TRUE,"",(SUM(J74:J79)/COUNTA(J74:J79))*$H73)</f>
        <v>1</v>
      </c>
      <c r="K73" s="33">
        <f t="shared" ref="K73:S73" si="21">IF(ISERROR(AVERAGE(K74:K79))=TRUE,"",(SUM(K74:K79)/COUNTA(K74:K79))*$H73)</f>
        <v>1</v>
      </c>
      <c r="L73" s="33">
        <f t="shared" si="21"/>
        <v>1</v>
      </c>
      <c r="M73" s="33">
        <f t="shared" si="21"/>
        <v>1</v>
      </c>
      <c r="N73" s="33">
        <f t="shared" si="21"/>
        <v>1</v>
      </c>
      <c r="O73" s="33">
        <f t="shared" si="21"/>
        <v>1</v>
      </c>
      <c r="P73" s="33">
        <f t="shared" si="21"/>
        <v>1</v>
      </c>
      <c r="Q73" s="33">
        <f t="shared" si="21"/>
        <v>1</v>
      </c>
      <c r="R73" s="33">
        <f t="shared" si="21"/>
        <v>1</v>
      </c>
      <c r="S73" s="33">
        <f t="shared" si="21"/>
        <v>1</v>
      </c>
    </row>
    <row r="74" spans="1:19" customFormat="1" ht="35.25" customHeight="1" x14ac:dyDescent="0.3">
      <c r="A74" s="35"/>
      <c r="B74" s="36"/>
      <c r="C74" s="36"/>
      <c r="D74" s="4" t="s">
        <v>8</v>
      </c>
      <c r="E74" s="3" t="s">
        <v>305</v>
      </c>
      <c r="F74" s="8"/>
      <c r="G74" s="3" t="s">
        <v>306</v>
      </c>
      <c r="H74" s="8"/>
      <c r="I74" s="6"/>
      <c r="J74" s="188">
        <f>'Unit 1'!$M74</f>
        <v>1</v>
      </c>
      <c r="K74" s="188">
        <f>'Unit 2'!$M74</f>
        <v>1</v>
      </c>
      <c r="L74" s="188">
        <f>'Unit 3'!$M74</f>
        <v>1</v>
      </c>
      <c r="M74" s="188">
        <f>'Unit 4'!$M74</f>
        <v>1</v>
      </c>
      <c r="N74" s="188">
        <f>'Unit 5'!$M74</f>
        <v>1</v>
      </c>
      <c r="O74" s="188">
        <f>'Unit 6'!$M74</f>
        <v>1</v>
      </c>
      <c r="P74" s="188">
        <f>'Unit 7'!$M74</f>
        <v>1</v>
      </c>
      <c r="Q74" s="188">
        <f>'Unit 8'!$M74</f>
        <v>1</v>
      </c>
      <c r="R74" s="188">
        <f>'Unit 9'!$M74</f>
        <v>1</v>
      </c>
      <c r="S74" s="188">
        <f>'Unit 10'!$M74</f>
        <v>1</v>
      </c>
    </row>
    <row r="75" spans="1:19" customFormat="1" ht="37.5" customHeight="1" x14ac:dyDescent="0.3">
      <c r="A75" s="35"/>
      <c r="B75" s="36"/>
      <c r="C75" s="36"/>
      <c r="D75" s="4" t="s">
        <v>9</v>
      </c>
      <c r="E75" s="3" t="s">
        <v>307</v>
      </c>
      <c r="F75" s="8"/>
      <c r="G75" s="3" t="s">
        <v>308</v>
      </c>
      <c r="H75" s="8"/>
      <c r="I75" s="6"/>
      <c r="J75" s="188">
        <f>'Unit 1'!$M75</f>
        <v>1</v>
      </c>
      <c r="K75" s="188">
        <f>'Unit 2'!$M75</f>
        <v>1</v>
      </c>
      <c r="L75" s="188">
        <f>'Unit 3'!$M75</f>
        <v>1</v>
      </c>
      <c r="M75" s="188">
        <f>'Unit 4'!$M75</f>
        <v>1</v>
      </c>
      <c r="N75" s="188">
        <f>'Unit 5'!$M75</f>
        <v>1</v>
      </c>
      <c r="O75" s="188">
        <f>'Unit 6'!$M75</f>
        <v>1</v>
      </c>
      <c r="P75" s="188">
        <f>'Unit 7'!$M75</f>
        <v>1</v>
      </c>
      <c r="Q75" s="188">
        <f>'Unit 8'!$M75</f>
        <v>1</v>
      </c>
      <c r="R75" s="188">
        <f>'Unit 9'!$M75</f>
        <v>1</v>
      </c>
      <c r="S75" s="188">
        <f>'Unit 10'!$M75</f>
        <v>1</v>
      </c>
    </row>
    <row r="76" spans="1:19" customFormat="1" ht="33" customHeight="1" x14ac:dyDescent="0.3">
      <c r="A76" s="35"/>
      <c r="B76" s="36"/>
      <c r="C76" s="36"/>
      <c r="D76" s="4" t="s">
        <v>10</v>
      </c>
      <c r="E76" s="3" t="s">
        <v>309</v>
      </c>
      <c r="F76" s="8"/>
      <c r="G76" s="3" t="s">
        <v>310</v>
      </c>
      <c r="H76" s="8"/>
      <c r="I76" s="6"/>
      <c r="J76" s="188">
        <f>'Unit 1'!$M76</f>
        <v>1</v>
      </c>
      <c r="K76" s="188">
        <f>'Unit 2'!$M76</f>
        <v>1</v>
      </c>
      <c r="L76" s="188">
        <f>'Unit 3'!$M76</f>
        <v>1</v>
      </c>
      <c r="M76" s="188">
        <f>'Unit 4'!$M76</f>
        <v>1</v>
      </c>
      <c r="N76" s="188">
        <f>'Unit 5'!$M76</f>
        <v>1</v>
      </c>
      <c r="O76" s="188">
        <f>'Unit 6'!$M76</f>
        <v>1</v>
      </c>
      <c r="P76" s="188">
        <f>'Unit 7'!$M76</f>
        <v>1</v>
      </c>
      <c r="Q76" s="188">
        <f>'Unit 8'!$M76</f>
        <v>1</v>
      </c>
      <c r="R76" s="188">
        <f>'Unit 9'!$M76</f>
        <v>1</v>
      </c>
      <c r="S76" s="188">
        <f>'Unit 10'!$M76</f>
        <v>1</v>
      </c>
    </row>
    <row r="77" spans="1:19" customFormat="1" ht="48.75" customHeight="1" x14ac:dyDescent="0.3">
      <c r="A77" s="35"/>
      <c r="B77" s="36"/>
      <c r="C77" s="36"/>
      <c r="D77" s="4" t="s">
        <v>12</v>
      </c>
      <c r="E77" s="3" t="s">
        <v>70</v>
      </c>
      <c r="F77" s="8"/>
      <c r="G77" s="3" t="s">
        <v>71</v>
      </c>
      <c r="H77" s="8"/>
      <c r="I77" s="6"/>
      <c r="J77" s="188">
        <f>'Unit 1'!$M77</f>
        <v>1</v>
      </c>
      <c r="K77" s="188">
        <f>'Unit 2'!$M77</f>
        <v>1</v>
      </c>
      <c r="L77" s="188">
        <f>'Unit 3'!$M77</f>
        <v>1</v>
      </c>
      <c r="M77" s="188">
        <f>'Unit 4'!$M77</f>
        <v>1</v>
      </c>
      <c r="N77" s="188">
        <f>'Unit 5'!$M77</f>
        <v>1</v>
      </c>
      <c r="O77" s="188">
        <f>'Unit 6'!$M77</f>
        <v>1</v>
      </c>
      <c r="P77" s="188">
        <f>'Unit 7'!$M77</f>
        <v>1</v>
      </c>
      <c r="Q77" s="188">
        <f>'Unit 8'!$M77</f>
        <v>1</v>
      </c>
      <c r="R77" s="188">
        <f>'Unit 9'!$M77</f>
        <v>1</v>
      </c>
      <c r="S77" s="188">
        <f>'Unit 10'!$M77</f>
        <v>1</v>
      </c>
    </row>
    <row r="78" spans="1:19" customFormat="1" ht="33" customHeight="1" x14ac:dyDescent="0.3">
      <c r="A78" s="35"/>
      <c r="B78" s="36"/>
      <c r="C78" s="36"/>
      <c r="D78" s="4" t="s">
        <v>13</v>
      </c>
      <c r="E78" s="3" t="s">
        <v>72</v>
      </c>
      <c r="F78" s="8"/>
      <c r="G78" s="3" t="s">
        <v>73</v>
      </c>
      <c r="H78" s="8"/>
      <c r="I78" s="6"/>
      <c r="J78" s="188">
        <f>'Unit 1'!$M78</f>
        <v>1</v>
      </c>
      <c r="K78" s="188">
        <f>'Unit 2'!$M78</f>
        <v>1</v>
      </c>
      <c r="L78" s="188">
        <f>'Unit 3'!$M78</f>
        <v>1</v>
      </c>
      <c r="M78" s="188">
        <f>'Unit 4'!$M78</f>
        <v>1</v>
      </c>
      <c r="N78" s="188">
        <f>'Unit 5'!$M78</f>
        <v>1</v>
      </c>
      <c r="O78" s="188">
        <f>'Unit 6'!$M78</f>
        <v>1</v>
      </c>
      <c r="P78" s="188">
        <f>'Unit 7'!$M78</f>
        <v>1</v>
      </c>
      <c r="Q78" s="188">
        <f>'Unit 8'!$M78</f>
        <v>1</v>
      </c>
      <c r="R78" s="188">
        <f>'Unit 9'!$M78</f>
        <v>1</v>
      </c>
      <c r="S78" s="188">
        <f>'Unit 10'!$M78</f>
        <v>1</v>
      </c>
    </row>
    <row r="79" spans="1:19" customFormat="1" ht="31.5" customHeight="1" x14ac:dyDescent="0.3">
      <c r="A79" s="35"/>
      <c r="B79" s="36"/>
      <c r="C79" s="36"/>
      <c r="D79" s="4" t="s">
        <v>16</v>
      </c>
      <c r="E79" s="3" t="s">
        <v>74</v>
      </c>
      <c r="F79" s="8"/>
      <c r="G79" s="2" t="s">
        <v>154</v>
      </c>
      <c r="H79" s="8"/>
      <c r="I79" s="6"/>
      <c r="J79" s="188">
        <f>'Unit 1'!$M79</f>
        <v>1</v>
      </c>
      <c r="K79" s="188">
        <f>'Unit 2'!$M79</f>
        <v>1</v>
      </c>
      <c r="L79" s="188">
        <f>'Unit 3'!$M79</f>
        <v>1</v>
      </c>
      <c r="M79" s="188">
        <f>'Unit 4'!$M79</f>
        <v>1</v>
      </c>
      <c r="N79" s="188">
        <f>'Unit 5'!$M79</f>
        <v>1</v>
      </c>
      <c r="O79" s="188">
        <f>'Unit 6'!$M79</f>
        <v>1</v>
      </c>
      <c r="P79" s="188">
        <f>'Unit 7'!$M79</f>
        <v>1</v>
      </c>
      <c r="Q79" s="188">
        <f>'Unit 8'!$M79</f>
        <v>1</v>
      </c>
      <c r="R79" s="188">
        <f>'Unit 9'!$M79</f>
        <v>1</v>
      </c>
      <c r="S79" s="188">
        <f>'Unit 10'!$M79</f>
        <v>1</v>
      </c>
    </row>
    <row r="80" spans="1:19" customFormat="1" x14ac:dyDescent="0.3">
      <c r="A80" s="29"/>
      <c r="B80" s="30"/>
      <c r="C80" s="30">
        <v>2</v>
      </c>
      <c r="D80" s="203" t="s">
        <v>75</v>
      </c>
      <c r="E80" s="203"/>
      <c r="F80" s="32">
        <v>2</v>
      </c>
      <c r="G80" s="32"/>
      <c r="H80" s="32">
        <v>2</v>
      </c>
      <c r="I80" s="33">
        <f>AVERAGE(J80:S80)</f>
        <v>2</v>
      </c>
      <c r="J80" s="33">
        <f>IF(ISERROR(AVERAGE(J81:J83))=TRUE,"",(SUM(J81:J83)/COUNTA(J81:J83))*$H80)</f>
        <v>2</v>
      </c>
      <c r="K80" s="33">
        <f t="shared" ref="K80:S80" si="22">IF(ISERROR(AVERAGE(K81:K83))=TRUE,"",(SUM(K81:K83)/COUNTA(K81:K83))*$H80)</f>
        <v>2</v>
      </c>
      <c r="L80" s="33">
        <f t="shared" si="22"/>
        <v>2</v>
      </c>
      <c r="M80" s="33">
        <f t="shared" si="22"/>
        <v>2</v>
      </c>
      <c r="N80" s="33">
        <f t="shared" si="22"/>
        <v>2</v>
      </c>
      <c r="O80" s="33">
        <f t="shared" si="22"/>
        <v>2</v>
      </c>
      <c r="P80" s="33">
        <f t="shared" si="22"/>
        <v>2</v>
      </c>
      <c r="Q80" s="33">
        <f t="shared" si="22"/>
        <v>2</v>
      </c>
      <c r="R80" s="33">
        <f t="shared" si="22"/>
        <v>2</v>
      </c>
      <c r="S80" s="33">
        <f t="shared" si="22"/>
        <v>2</v>
      </c>
    </row>
    <row r="81" spans="1:20" customFormat="1" ht="49.5" customHeight="1" x14ac:dyDescent="0.3">
      <c r="A81" s="35"/>
      <c r="B81" s="36"/>
      <c r="C81" s="36"/>
      <c r="D81" s="4" t="s">
        <v>8</v>
      </c>
      <c r="E81" s="3" t="s">
        <v>311</v>
      </c>
      <c r="F81" s="8"/>
      <c r="G81" s="3" t="s">
        <v>312</v>
      </c>
      <c r="H81" s="38"/>
      <c r="I81" s="6"/>
      <c r="J81" s="188">
        <f>'Unit 1'!$M81</f>
        <v>1</v>
      </c>
      <c r="K81" s="188">
        <f>'Unit 2'!$M81</f>
        <v>1</v>
      </c>
      <c r="L81" s="188">
        <f>'Unit 3'!$M81</f>
        <v>1</v>
      </c>
      <c r="M81" s="188">
        <f>'Unit 4'!$M81</f>
        <v>1</v>
      </c>
      <c r="N81" s="188">
        <f>'Unit 5'!$M81</f>
        <v>1</v>
      </c>
      <c r="O81" s="188">
        <f>'Unit 6'!$M81</f>
        <v>1</v>
      </c>
      <c r="P81" s="188">
        <f>'Unit 7'!$M81</f>
        <v>1</v>
      </c>
      <c r="Q81" s="188">
        <f>'Unit 8'!$M81</f>
        <v>1</v>
      </c>
      <c r="R81" s="188">
        <f>'Unit 9'!$M81</f>
        <v>1</v>
      </c>
      <c r="S81" s="188">
        <f>'Unit 10'!$M81</f>
        <v>1</v>
      </c>
    </row>
    <row r="82" spans="1:20" customFormat="1" ht="31.5" customHeight="1" x14ac:dyDescent="0.3">
      <c r="A82" s="35"/>
      <c r="B82" s="36"/>
      <c r="C82" s="36"/>
      <c r="D82" s="4" t="s">
        <v>13</v>
      </c>
      <c r="E82" s="3" t="s">
        <v>319</v>
      </c>
      <c r="F82" s="8"/>
      <c r="G82" s="3" t="s">
        <v>320</v>
      </c>
      <c r="H82" s="38"/>
      <c r="I82" s="6"/>
      <c r="J82" s="188">
        <f>'Unit 1'!$M82</f>
        <v>1</v>
      </c>
      <c r="K82" s="188">
        <f>'Unit 2'!$M82</f>
        <v>1</v>
      </c>
      <c r="L82" s="188">
        <f>'Unit 3'!$M82</f>
        <v>1</v>
      </c>
      <c r="M82" s="188">
        <f>'Unit 4'!$M82</f>
        <v>1</v>
      </c>
      <c r="N82" s="188">
        <f>'Unit 5'!$M82</f>
        <v>1</v>
      </c>
      <c r="O82" s="188">
        <f>'Unit 6'!$M82</f>
        <v>1</v>
      </c>
      <c r="P82" s="188">
        <f>'Unit 7'!$M82</f>
        <v>1</v>
      </c>
      <c r="Q82" s="188">
        <f>'Unit 8'!$M82</f>
        <v>1</v>
      </c>
      <c r="R82" s="188">
        <f>'Unit 9'!$M82</f>
        <v>1</v>
      </c>
      <c r="S82" s="188">
        <f>'Unit 10'!$M82</f>
        <v>1</v>
      </c>
    </row>
    <row r="83" spans="1:20" customFormat="1" ht="35.25" customHeight="1" x14ac:dyDescent="0.3">
      <c r="A83" s="35"/>
      <c r="B83" s="36"/>
      <c r="C83" s="36"/>
      <c r="D83" s="4" t="s">
        <v>185</v>
      </c>
      <c r="E83" s="3" t="s">
        <v>76</v>
      </c>
      <c r="F83" s="8"/>
      <c r="G83" s="3" t="s">
        <v>77</v>
      </c>
      <c r="H83" s="8"/>
      <c r="I83" s="6"/>
      <c r="J83" s="188">
        <f>'Unit 1'!$M83</f>
        <v>1</v>
      </c>
      <c r="K83" s="188">
        <f>'Unit 2'!$M83</f>
        <v>1</v>
      </c>
      <c r="L83" s="188">
        <f>'Unit 3'!$M83</f>
        <v>1</v>
      </c>
      <c r="M83" s="188">
        <f>'Unit 4'!$M83</f>
        <v>1</v>
      </c>
      <c r="N83" s="188">
        <f>'Unit 5'!$M83</f>
        <v>1</v>
      </c>
      <c r="O83" s="188">
        <f>'Unit 6'!$M83</f>
        <v>1</v>
      </c>
      <c r="P83" s="188">
        <f>'Unit 7'!$M83</f>
        <v>1</v>
      </c>
      <c r="Q83" s="188">
        <f>'Unit 8'!$M83</f>
        <v>1</v>
      </c>
      <c r="R83" s="188">
        <f>'Unit 9'!$M83</f>
        <v>1</v>
      </c>
      <c r="S83" s="188">
        <f>'Unit 10'!$M83</f>
        <v>1</v>
      </c>
    </row>
    <row r="84" spans="1:20" customFormat="1" x14ac:dyDescent="0.3">
      <c r="A84" s="44"/>
      <c r="B84" s="45" t="s">
        <v>78</v>
      </c>
      <c r="C84" s="46" t="s">
        <v>79</v>
      </c>
      <c r="D84" s="47"/>
      <c r="E84" s="48"/>
      <c r="F84" s="50">
        <v>5.25</v>
      </c>
      <c r="G84" s="50"/>
      <c r="H84" s="50"/>
      <c r="I84" s="51">
        <f>AVERAGE(J84:S84)</f>
        <v>5.25</v>
      </c>
      <c r="J84" s="28">
        <f>IF(AND(J85="",J102="",J109="",J118="",J120="",J125="")=TRUE,"",SUM(J85,J102,J109,J118,J120,J125))</f>
        <v>5.25</v>
      </c>
      <c r="K84" s="28">
        <f t="shared" ref="K84:S84" si="23">IF(AND(K85="",K102="",K109="",K118="",K120="",K125="")=TRUE,"",SUM(K85,K102,K109,K118,K120,K125))</f>
        <v>5.25</v>
      </c>
      <c r="L84" s="28">
        <f t="shared" si="23"/>
        <v>5.25</v>
      </c>
      <c r="M84" s="28">
        <f t="shared" si="23"/>
        <v>5.25</v>
      </c>
      <c r="N84" s="28">
        <f t="shared" si="23"/>
        <v>5.25</v>
      </c>
      <c r="O84" s="28">
        <f t="shared" si="23"/>
        <v>5.25</v>
      </c>
      <c r="P84" s="28">
        <f t="shared" si="23"/>
        <v>5.25</v>
      </c>
      <c r="Q84" s="28">
        <f t="shared" si="23"/>
        <v>5.25</v>
      </c>
      <c r="R84" s="28">
        <f t="shared" si="23"/>
        <v>5.25</v>
      </c>
      <c r="S84" s="28">
        <f t="shared" si="23"/>
        <v>5.25</v>
      </c>
      <c r="T84" s="153"/>
    </row>
    <row r="85" spans="1:20" customFormat="1" x14ac:dyDescent="0.3">
      <c r="A85" s="29"/>
      <c r="B85" s="30"/>
      <c r="C85" s="30">
        <v>1</v>
      </c>
      <c r="D85" s="203" t="s">
        <v>321</v>
      </c>
      <c r="E85" s="203"/>
      <c r="F85" s="32">
        <v>0.75</v>
      </c>
      <c r="G85" s="32"/>
      <c r="H85" s="32">
        <v>0.75</v>
      </c>
      <c r="I85" s="33">
        <f>AVERAGE(J85:S85)</f>
        <v>0.75</v>
      </c>
      <c r="J85" s="33">
        <f>IF(ISERROR(AVERAGE(J86:J87))=TRUE,"",(SUM(J86:J101)/COUNTA(J86:J101))*$H85)</f>
        <v>0.75</v>
      </c>
      <c r="K85" s="33">
        <f>IF(ISERROR(AVERAGE(K86:K87))=FALSE,(SUM(K86:K101)/COUNTA(K86:K101))*$H85,"")</f>
        <v>0.75</v>
      </c>
      <c r="L85" s="33">
        <f t="shared" ref="L85:S85" si="24">IF(ISERROR(AVERAGE(L86:L87))=FALSE,(SUM(L86:L101)/COUNTA(L86:L101))*$H85,"")</f>
        <v>0.75</v>
      </c>
      <c r="M85" s="33">
        <f t="shared" si="24"/>
        <v>0.75</v>
      </c>
      <c r="N85" s="33">
        <f t="shared" si="24"/>
        <v>0.75</v>
      </c>
      <c r="O85" s="33">
        <f t="shared" si="24"/>
        <v>0.75</v>
      </c>
      <c r="P85" s="33">
        <f t="shared" si="24"/>
        <v>0.75</v>
      </c>
      <c r="Q85" s="33">
        <f t="shared" si="24"/>
        <v>0.75</v>
      </c>
      <c r="R85" s="33">
        <f t="shared" si="24"/>
        <v>0.75</v>
      </c>
      <c r="S85" s="33">
        <f t="shared" si="24"/>
        <v>0.75</v>
      </c>
      <c r="T85" s="153"/>
    </row>
    <row r="86" spans="1:20" customFormat="1" ht="16.5" customHeight="1" x14ac:dyDescent="0.3">
      <c r="A86" s="35"/>
      <c r="B86" s="36"/>
      <c r="C86" s="36"/>
      <c r="D86" s="4" t="s">
        <v>9</v>
      </c>
      <c r="E86" s="3" t="s">
        <v>324</v>
      </c>
      <c r="F86" s="8"/>
      <c r="G86" s="3" t="s">
        <v>325</v>
      </c>
      <c r="H86" s="8"/>
      <c r="I86" s="6"/>
      <c r="J86" s="188">
        <f>'Unit 1'!$M86</f>
        <v>1</v>
      </c>
      <c r="K86" s="188">
        <f>'Unit 2'!$M86</f>
        <v>1</v>
      </c>
      <c r="L86" s="188">
        <f>'Unit 3'!$M86</f>
        <v>1</v>
      </c>
      <c r="M86" s="188">
        <f>'Unit 4'!$M86</f>
        <v>1</v>
      </c>
      <c r="N86" s="188">
        <f>'Unit 5'!$M86</f>
        <v>1</v>
      </c>
      <c r="O86" s="188">
        <f>'Unit 6'!$M86</f>
        <v>1</v>
      </c>
      <c r="P86" s="188">
        <f>'Unit 7'!$M86</f>
        <v>1</v>
      </c>
      <c r="Q86" s="188">
        <f>'Unit 8'!$M86</f>
        <v>1</v>
      </c>
      <c r="R86" s="188">
        <f>'Unit 9'!$M86</f>
        <v>1</v>
      </c>
      <c r="S86" s="188">
        <f>'Unit 10'!$M86</f>
        <v>1</v>
      </c>
    </row>
    <row r="87" spans="1:20" customFormat="1" x14ac:dyDescent="0.3">
      <c r="A87" s="35"/>
      <c r="B87" s="36"/>
      <c r="C87" s="36"/>
      <c r="D87" s="4" t="s">
        <v>10</v>
      </c>
      <c r="E87" s="3" t="s">
        <v>80</v>
      </c>
      <c r="F87" s="8"/>
      <c r="G87" s="3" t="s">
        <v>81</v>
      </c>
      <c r="H87" s="8"/>
      <c r="I87" s="6"/>
      <c r="J87" s="188">
        <f>'Unit 1'!$M87</f>
        <v>1</v>
      </c>
      <c r="K87" s="188">
        <f>'Unit 2'!$M87</f>
        <v>1</v>
      </c>
      <c r="L87" s="188">
        <f>'Unit 3'!$M87</f>
        <v>1</v>
      </c>
      <c r="M87" s="188">
        <f>'Unit 4'!$M87</f>
        <v>1</v>
      </c>
      <c r="N87" s="188">
        <f>'Unit 5'!$M87</f>
        <v>1</v>
      </c>
      <c r="O87" s="188">
        <f>'Unit 6'!$M87</f>
        <v>1</v>
      </c>
      <c r="P87" s="188">
        <f>'Unit 7'!$M87</f>
        <v>1</v>
      </c>
      <c r="Q87" s="188">
        <f>'Unit 8'!$M87</f>
        <v>1</v>
      </c>
      <c r="R87" s="188">
        <f>'Unit 9'!$M87</f>
        <v>1</v>
      </c>
      <c r="S87" s="188">
        <f>'Unit 10'!$M87</f>
        <v>1</v>
      </c>
    </row>
    <row r="88" spans="1:20" customFormat="1" ht="28.8" x14ac:dyDescent="0.3">
      <c r="A88" s="35"/>
      <c r="B88" s="36"/>
      <c r="C88" s="36"/>
      <c r="D88" s="4" t="s">
        <v>12</v>
      </c>
      <c r="E88" s="3" t="s">
        <v>326</v>
      </c>
      <c r="F88" s="8"/>
      <c r="G88" s="3" t="s">
        <v>327</v>
      </c>
      <c r="H88" s="8"/>
      <c r="I88" s="6"/>
      <c r="J88" s="188">
        <f>'Unit 1'!$M88</f>
        <v>1</v>
      </c>
      <c r="K88" s="188">
        <f>'Unit 2'!$M88</f>
        <v>1</v>
      </c>
      <c r="L88" s="188">
        <f>'Unit 3'!$M88</f>
        <v>1</v>
      </c>
      <c r="M88" s="188">
        <f>'Unit 4'!$M88</f>
        <v>1</v>
      </c>
      <c r="N88" s="188">
        <f>'Unit 5'!$M88</f>
        <v>1</v>
      </c>
      <c r="O88" s="188">
        <f>'Unit 6'!$M88</f>
        <v>1</v>
      </c>
      <c r="P88" s="188">
        <f>'Unit 7'!$M88</f>
        <v>1</v>
      </c>
      <c r="Q88" s="188">
        <f>'Unit 8'!$M88</f>
        <v>1</v>
      </c>
      <c r="R88" s="188">
        <f>'Unit 9'!$M88</f>
        <v>1</v>
      </c>
      <c r="S88" s="188">
        <f>'Unit 10'!$M88</f>
        <v>1</v>
      </c>
    </row>
    <row r="89" spans="1:20" customFormat="1" ht="28.8" x14ac:dyDescent="0.3">
      <c r="A89" s="35"/>
      <c r="B89" s="36"/>
      <c r="C89" s="36"/>
      <c r="D89" s="4" t="s">
        <v>13</v>
      </c>
      <c r="E89" s="3" t="s">
        <v>328</v>
      </c>
      <c r="F89" s="8"/>
      <c r="G89" s="3" t="s">
        <v>329</v>
      </c>
      <c r="H89" s="8"/>
      <c r="I89" s="6"/>
      <c r="J89" s="188">
        <f>'Unit 1'!$M89</f>
        <v>1</v>
      </c>
      <c r="K89" s="188">
        <f>'Unit 2'!$M89</f>
        <v>1</v>
      </c>
      <c r="L89" s="188">
        <f>'Unit 3'!$M89</f>
        <v>1</v>
      </c>
      <c r="M89" s="188">
        <f>'Unit 4'!$M89</f>
        <v>1</v>
      </c>
      <c r="N89" s="188">
        <f>'Unit 5'!$M89</f>
        <v>1</v>
      </c>
      <c r="O89" s="188">
        <f>'Unit 6'!$M89</f>
        <v>1</v>
      </c>
      <c r="P89" s="188">
        <f>'Unit 7'!$M89</f>
        <v>1</v>
      </c>
      <c r="Q89" s="188">
        <f>'Unit 8'!$M89</f>
        <v>1</v>
      </c>
      <c r="R89" s="188">
        <f>'Unit 9'!$M89</f>
        <v>1</v>
      </c>
      <c r="S89" s="188">
        <f>'Unit 10'!$M89</f>
        <v>1</v>
      </c>
    </row>
    <row r="90" spans="1:20" customFormat="1" ht="32.25" customHeight="1" x14ac:dyDescent="0.3">
      <c r="A90" s="35"/>
      <c r="B90" s="36"/>
      <c r="C90" s="36"/>
      <c r="D90" s="4" t="s">
        <v>16</v>
      </c>
      <c r="E90" s="3" t="s">
        <v>82</v>
      </c>
      <c r="F90" s="8"/>
      <c r="G90" s="225" t="s">
        <v>86</v>
      </c>
      <c r="H90" s="8"/>
      <c r="I90" s="73"/>
      <c r="J90" s="188">
        <f>'Unit 1'!$M90</f>
        <v>1</v>
      </c>
      <c r="K90" s="188">
        <f>'Unit 2'!$M90</f>
        <v>1</v>
      </c>
      <c r="L90" s="188">
        <f>'Unit 3'!$M90</f>
        <v>1</v>
      </c>
      <c r="M90" s="188">
        <f>'Unit 4'!$M90</f>
        <v>1</v>
      </c>
      <c r="N90" s="188">
        <f>'Unit 5'!$M90</f>
        <v>1</v>
      </c>
      <c r="O90" s="188">
        <f>'Unit 6'!$M90</f>
        <v>1</v>
      </c>
      <c r="P90" s="188">
        <f>'Unit 7'!$M90</f>
        <v>1</v>
      </c>
      <c r="Q90" s="188">
        <f>'Unit 8'!$M90</f>
        <v>1</v>
      </c>
      <c r="R90" s="188">
        <f>'Unit 9'!$M90</f>
        <v>1</v>
      </c>
      <c r="S90" s="188">
        <f>'Unit 10'!$M90</f>
        <v>1</v>
      </c>
    </row>
    <row r="91" spans="1:20" customFormat="1" ht="18.75" customHeight="1" x14ac:dyDescent="0.3">
      <c r="A91" s="35"/>
      <c r="B91" s="36"/>
      <c r="C91" s="36"/>
      <c r="D91" s="4"/>
      <c r="E91" s="75" t="s">
        <v>143</v>
      </c>
      <c r="F91" s="8"/>
      <c r="G91" s="226"/>
      <c r="H91" s="178"/>
      <c r="I91" s="178"/>
      <c r="J91" s="178"/>
      <c r="K91" s="178"/>
      <c r="L91" s="178"/>
      <c r="M91" s="178"/>
      <c r="N91" s="178"/>
      <c r="O91" s="178"/>
      <c r="P91" s="178"/>
      <c r="Q91" s="178"/>
      <c r="R91" s="178"/>
      <c r="S91" s="178"/>
    </row>
    <row r="92" spans="1:20" customFormat="1" ht="16.5" customHeight="1" x14ac:dyDescent="0.3">
      <c r="A92" s="35"/>
      <c r="B92" s="36"/>
      <c r="C92" s="36"/>
      <c r="D92" s="4"/>
      <c r="E92" s="77" t="s">
        <v>83</v>
      </c>
      <c r="F92" s="8"/>
      <c r="G92" s="226"/>
      <c r="H92" s="178"/>
      <c r="I92" s="178"/>
      <c r="J92" s="178"/>
      <c r="K92" s="178"/>
      <c r="L92" s="178"/>
      <c r="M92" s="178"/>
      <c r="N92" s="178"/>
      <c r="O92" s="178"/>
      <c r="P92" s="178"/>
      <c r="Q92" s="178"/>
      <c r="R92" s="178"/>
      <c r="S92" s="178"/>
    </row>
    <row r="93" spans="1:20" customFormat="1" x14ac:dyDescent="0.3">
      <c r="A93" s="35"/>
      <c r="B93" s="36"/>
      <c r="C93" s="36"/>
      <c r="D93" s="4"/>
      <c r="E93" s="77" t="s">
        <v>84</v>
      </c>
      <c r="F93" s="8"/>
      <c r="G93" s="226"/>
      <c r="H93" s="178"/>
      <c r="I93" s="178"/>
      <c r="J93" s="178"/>
      <c r="K93" s="178"/>
      <c r="L93" s="178"/>
      <c r="M93" s="178"/>
      <c r="N93" s="178"/>
      <c r="O93" s="178"/>
      <c r="P93" s="178"/>
      <c r="Q93" s="178"/>
      <c r="R93" s="178"/>
      <c r="S93" s="178"/>
    </row>
    <row r="94" spans="1:20" customFormat="1" x14ac:dyDescent="0.3">
      <c r="A94" s="35"/>
      <c r="B94" s="36"/>
      <c r="C94" s="36"/>
      <c r="D94" s="4"/>
      <c r="E94" s="77" t="s">
        <v>85</v>
      </c>
      <c r="F94" s="8"/>
      <c r="G94" s="226"/>
      <c r="H94" s="178"/>
      <c r="I94" s="178"/>
      <c r="J94" s="178"/>
      <c r="K94" s="178"/>
      <c r="L94" s="178"/>
      <c r="M94" s="178"/>
      <c r="N94" s="178"/>
      <c r="O94" s="178"/>
      <c r="P94" s="178"/>
      <c r="Q94" s="178"/>
      <c r="R94" s="178"/>
      <c r="S94" s="178"/>
    </row>
    <row r="95" spans="1:20" customFormat="1" x14ac:dyDescent="0.3">
      <c r="A95" s="35"/>
      <c r="B95" s="36"/>
      <c r="C95" s="36"/>
      <c r="D95" s="4"/>
      <c r="E95" s="75" t="s">
        <v>144</v>
      </c>
      <c r="F95" s="8"/>
      <c r="G95" s="227"/>
      <c r="H95" s="178"/>
      <c r="I95" s="178"/>
      <c r="J95" s="178"/>
      <c r="K95" s="178"/>
      <c r="L95" s="178"/>
      <c r="M95" s="178"/>
      <c r="N95" s="178"/>
      <c r="O95" s="178"/>
      <c r="P95" s="178"/>
      <c r="Q95" s="178"/>
      <c r="R95" s="178"/>
      <c r="S95" s="178"/>
    </row>
    <row r="96" spans="1:20" customFormat="1" ht="28.8" x14ac:dyDescent="0.3">
      <c r="A96" s="35"/>
      <c r="B96" s="36"/>
      <c r="C96" s="36"/>
      <c r="D96" s="4" t="s">
        <v>185</v>
      </c>
      <c r="E96" s="3" t="s">
        <v>87</v>
      </c>
      <c r="F96" s="8"/>
      <c r="G96" s="225" t="s">
        <v>93</v>
      </c>
      <c r="H96" s="8"/>
      <c r="I96" s="73"/>
      <c r="J96" s="188">
        <f>'Unit 1'!$M96</f>
        <v>1</v>
      </c>
      <c r="K96" s="188">
        <f>'Unit 2'!$M96</f>
        <v>1</v>
      </c>
      <c r="L96" s="188">
        <f>'Unit 3'!$M96</f>
        <v>1</v>
      </c>
      <c r="M96" s="188">
        <f>'Unit 4'!$M96</f>
        <v>1</v>
      </c>
      <c r="N96" s="188">
        <f>'Unit 5'!$M96</f>
        <v>1</v>
      </c>
      <c r="O96" s="188">
        <f>'Unit 6'!$M96</f>
        <v>1</v>
      </c>
      <c r="P96" s="188">
        <f>'Unit 7'!$M96</f>
        <v>1</v>
      </c>
      <c r="Q96" s="188">
        <f>'Unit 8'!$M96</f>
        <v>1</v>
      </c>
      <c r="R96" s="188">
        <f>'Unit 9'!$M96</f>
        <v>1</v>
      </c>
      <c r="S96" s="188">
        <f>'Unit 10'!$M96</f>
        <v>1</v>
      </c>
    </row>
    <row r="97" spans="1:20" customFormat="1" ht="18" customHeight="1" x14ac:dyDescent="0.3">
      <c r="A97" s="35"/>
      <c r="B97" s="36"/>
      <c r="C97" s="36"/>
      <c r="D97" s="4"/>
      <c r="E97" s="3" t="s">
        <v>88</v>
      </c>
      <c r="F97" s="8"/>
      <c r="G97" s="226"/>
      <c r="H97" s="178"/>
      <c r="I97" s="178"/>
      <c r="J97" s="178"/>
      <c r="K97" s="178"/>
      <c r="L97" s="178"/>
      <c r="M97" s="178"/>
      <c r="N97" s="178"/>
      <c r="O97" s="178"/>
      <c r="P97" s="178"/>
      <c r="Q97" s="178"/>
      <c r="R97" s="178"/>
      <c r="S97" s="178"/>
    </row>
    <row r="98" spans="1:20" customFormat="1" x14ac:dyDescent="0.3">
      <c r="A98" s="35"/>
      <c r="B98" s="36"/>
      <c r="C98" s="36"/>
      <c r="D98" s="4"/>
      <c r="E98" s="3" t="s">
        <v>89</v>
      </c>
      <c r="F98" s="8"/>
      <c r="G98" s="226"/>
      <c r="H98" s="178"/>
      <c r="I98" s="178"/>
      <c r="J98" s="178"/>
      <c r="K98" s="178"/>
      <c r="L98" s="178"/>
      <c r="M98" s="178"/>
      <c r="N98" s="178"/>
      <c r="O98" s="178"/>
      <c r="P98" s="178"/>
      <c r="Q98" s="178"/>
      <c r="R98" s="178"/>
      <c r="S98" s="178"/>
    </row>
    <row r="99" spans="1:20" customFormat="1" x14ac:dyDescent="0.3">
      <c r="A99" s="35"/>
      <c r="B99" s="36"/>
      <c r="C99" s="36"/>
      <c r="D99" s="4"/>
      <c r="E99" s="3" t="s">
        <v>90</v>
      </c>
      <c r="F99" s="8"/>
      <c r="G99" s="226"/>
      <c r="H99" s="178"/>
      <c r="I99" s="178"/>
      <c r="J99" s="178"/>
      <c r="K99" s="178"/>
      <c r="L99" s="178"/>
      <c r="M99" s="178"/>
      <c r="N99" s="178"/>
      <c r="O99" s="178"/>
      <c r="P99" s="178"/>
      <c r="Q99" s="178"/>
      <c r="R99" s="178"/>
      <c r="S99" s="178"/>
    </row>
    <row r="100" spans="1:20" customFormat="1" x14ac:dyDescent="0.3">
      <c r="A100" s="35"/>
      <c r="B100" s="36"/>
      <c r="C100" s="36"/>
      <c r="D100" s="4"/>
      <c r="E100" s="3" t="s">
        <v>91</v>
      </c>
      <c r="F100" s="8"/>
      <c r="G100" s="226"/>
      <c r="H100" s="178"/>
      <c r="I100" s="178"/>
      <c r="J100" s="178"/>
      <c r="K100" s="178"/>
      <c r="L100" s="178"/>
      <c r="M100" s="178"/>
      <c r="N100" s="178"/>
      <c r="O100" s="178"/>
      <c r="P100" s="178"/>
      <c r="Q100" s="178"/>
      <c r="R100" s="178"/>
      <c r="S100" s="178"/>
    </row>
    <row r="101" spans="1:20" customFormat="1" x14ac:dyDescent="0.3">
      <c r="A101" s="35"/>
      <c r="B101" s="36"/>
      <c r="C101" s="36"/>
      <c r="D101" s="4"/>
      <c r="E101" s="3" t="s">
        <v>92</v>
      </c>
      <c r="F101" s="8"/>
      <c r="G101" s="227"/>
      <c r="H101" s="178"/>
      <c r="I101" s="178"/>
      <c r="J101" s="178"/>
      <c r="K101" s="178"/>
      <c r="L101" s="178"/>
      <c r="M101" s="178"/>
      <c r="N101" s="178"/>
      <c r="O101" s="178"/>
      <c r="P101" s="178"/>
      <c r="Q101" s="178"/>
      <c r="R101" s="178"/>
      <c r="S101" s="178"/>
    </row>
    <row r="102" spans="1:20" customFormat="1" x14ac:dyDescent="0.3">
      <c r="A102" s="29"/>
      <c r="B102" s="30"/>
      <c r="C102" s="30">
        <v>2</v>
      </c>
      <c r="D102" s="203" t="s">
        <v>332</v>
      </c>
      <c r="E102" s="203"/>
      <c r="F102" s="32">
        <v>0.75</v>
      </c>
      <c r="G102" s="32"/>
      <c r="H102" s="32">
        <v>0.75</v>
      </c>
      <c r="I102" s="33">
        <f>AVERAGE(J102:S102)</f>
        <v>0.75</v>
      </c>
      <c r="J102" s="33">
        <f>IF(ISERROR(AVERAGE(J103:J108))=TRUE,"",(SUM(J103:J108)/COUNTA(J103:J108))*$H102)</f>
        <v>0.75</v>
      </c>
      <c r="K102" s="33">
        <f t="shared" ref="K102:S102" si="25">IF(ISERROR(AVERAGE(K103:K108))=TRUE,"",(SUM(K103:K108)/COUNTA(K103:K108))*$H102)</f>
        <v>0.75</v>
      </c>
      <c r="L102" s="33">
        <f t="shared" si="25"/>
        <v>0.75</v>
      </c>
      <c r="M102" s="33">
        <f t="shared" si="25"/>
        <v>0.75</v>
      </c>
      <c r="N102" s="33">
        <f t="shared" si="25"/>
        <v>0.75</v>
      </c>
      <c r="O102" s="33">
        <f t="shared" si="25"/>
        <v>0.75</v>
      </c>
      <c r="P102" s="33">
        <f t="shared" si="25"/>
        <v>0.75</v>
      </c>
      <c r="Q102" s="33">
        <f t="shared" si="25"/>
        <v>0.75</v>
      </c>
      <c r="R102" s="33">
        <f t="shared" si="25"/>
        <v>0.75</v>
      </c>
      <c r="S102" s="33">
        <f t="shared" si="25"/>
        <v>0.75</v>
      </c>
    </row>
    <row r="103" spans="1:20" customFormat="1" ht="18.75" customHeight="1" x14ac:dyDescent="0.3">
      <c r="A103" s="35"/>
      <c r="B103" s="36"/>
      <c r="C103" s="36"/>
      <c r="D103" s="4" t="s">
        <v>9</v>
      </c>
      <c r="E103" s="3" t="s">
        <v>94</v>
      </c>
      <c r="F103" s="8"/>
      <c r="G103" s="3" t="s">
        <v>95</v>
      </c>
      <c r="H103" s="38"/>
      <c r="I103" s="6"/>
      <c r="J103" s="188">
        <f>'Unit 1'!$M103</f>
        <v>1</v>
      </c>
      <c r="K103" s="188">
        <f>'Unit 2'!$M103</f>
        <v>1</v>
      </c>
      <c r="L103" s="188">
        <f>'Unit 3'!$M103</f>
        <v>1</v>
      </c>
      <c r="M103" s="188">
        <f>'Unit 4'!$M103</f>
        <v>1</v>
      </c>
      <c r="N103" s="188">
        <f>'Unit 5'!$M103</f>
        <v>1</v>
      </c>
      <c r="O103" s="188">
        <f>'Unit 6'!$M103</f>
        <v>1</v>
      </c>
      <c r="P103" s="188">
        <f>'Unit 7'!$M103</f>
        <v>1</v>
      </c>
      <c r="Q103" s="188">
        <f>'Unit 8'!$M103</f>
        <v>1</v>
      </c>
      <c r="R103" s="188">
        <f>'Unit 9'!$M103</f>
        <v>1</v>
      </c>
      <c r="S103" s="188">
        <f>'Unit 10'!$M103</f>
        <v>1</v>
      </c>
    </row>
    <row r="104" spans="1:20" customFormat="1" ht="34.5" customHeight="1" x14ac:dyDescent="0.3">
      <c r="A104" s="35"/>
      <c r="B104" s="36"/>
      <c r="C104" s="36"/>
      <c r="D104" s="4" t="s">
        <v>10</v>
      </c>
      <c r="E104" s="3" t="s">
        <v>335</v>
      </c>
      <c r="F104" s="8"/>
      <c r="G104" s="3" t="s">
        <v>336</v>
      </c>
      <c r="H104" s="38"/>
      <c r="I104" s="6"/>
      <c r="J104" s="188">
        <f>'Unit 1'!$M104</f>
        <v>1</v>
      </c>
      <c r="K104" s="188">
        <f>'Unit 2'!$M104</f>
        <v>1</v>
      </c>
      <c r="L104" s="188">
        <f>'Unit 3'!$M104</f>
        <v>1</v>
      </c>
      <c r="M104" s="188">
        <f>'Unit 4'!$M104</f>
        <v>1</v>
      </c>
      <c r="N104" s="188">
        <f>'Unit 5'!$M104</f>
        <v>1</v>
      </c>
      <c r="O104" s="188">
        <f>'Unit 6'!$M104</f>
        <v>1</v>
      </c>
      <c r="P104" s="188">
        <f>'Unit 7'!$M104</f>
        <v>1</v>
      </c>
      <c r="Q104" s="188">
        <f>'Unit 8'!$M104</f>
        <v>1</v>
      </c>
      <c r="R104" s="188">
        <f>'Unit 9'!$M104</f>
        <v>1</v>
      </c>
      <c r="S104" s="188">
        <f>'Unit 10'!$M104</f>
        <v>1</v>
      </c>
    </row>
    <row r="105" spans="1:20" customFormat="1" ht="49.5" customHeight="1" x14ac:dyDescent="0.3">
      <c r="A105" s="35"/>
      <c r="B105" s="36"/>
      <c r="C105" s="36"/>
      <c r="D105" s="4" t="s">
        <v>12</v>
      </c>
      <c r="E105" s="3" t="s">
        <v>337</v>
      </c>
      <c r="F105" s="8"/>
      <c r="G105" s="3" t="s">
        <v>338</v>
      </c>
      <c r="H105" s="38"/>
      <c r="I105" s="6"/>
      <c r="J105" s="188">
        <f>'Unit 1'!$M105</f>
        <v>1</v>
      </c>
      <c r="K105" s="188">
        <f>'Unit 2'!$M105</f>
        <v>1</v>
      </c>
      <c r="L105" s="188">
        <f>'Unit 3'!$M105</f>
        <v>1</v>
      </c>
      <c r="M105" s="188">
        <f>'Unit 4'!$M105</f>
        <v>1</v>
      </c>
      <c r="N105" s="188">
        <f>'Unit 5'!$M105</f>
        <v>1</v>
      </c>
      <c r="O105" s="188">
        <f>'Unit 6'!$M105</f>
        <v>1</v>
      </c>
      <c r="P105" s="188">
        <f>'Unit 7'!$M105</f>
        <v>1</v>
      </c>
      <c r="Q105" s="188">
        <f>'Unit 8'!$M105</f>
        <v>1</v>
      </c>
      <c r="R105" s="188">
        <f>'Unit 9'!$M105</f>
        <v>1</v>
      </c>
      <c r="S105" s="188">
        <f>'Unit 10'!$M105</f>
        <v>1</v>
      </c>
    </row>
    <row r="106" spans="1:20" customFormat="1" ht="49.5" customHeight="1" x14ac:dyDescent="0.3">
      <c r="A106" s="35"/>
      <c r="B106" s="36"/>
      <c r="C106" s="36"/>
      <c r="D106" s="4" t="s">
        <v>13</v>
      </c>
      <c r="E106" s="3" t="s">
        <v>339</v>
      </c>
      <c r="F106" s="8"/>
      <c r="G106" s="3" t="s">
        <v>340</v>
      </c>
      <c r="H106" s="38"/>
      <c r="I106" s="6"/>
      <c r="J106" s="188">
        <f>'Unit 1'!$M106</f>
        <v>1</v>
      </c>
      <c r="K106" s="188">
        <f>'Unit 2'!$M106</f>
        <v>1</v>
      </c>
      <c r="L106" s="188">
        <f>'Unit 3'!$M106</f>
        <v>1</v>
      </c>
      <c r="M106" s="188">
        <f>'Unit 4'!$M106</f>
        <v>1</v>
      </c>
      <c r="N106" s="188">
        <f>'Unit 5'!$M106</f>
        <v>1</v>
      </c>
      <c r="O106" s="188">
        <f>'Unit 6'!$M106</f>
        <v>1</v>
      </c>
      <c r="P106" s="188">
        <f>'Unit 7'!$M106</f>
        <v>1</v>
      </c>
      <c r="Q106" s="188">
        <f>'Unit 8'!$M106</f>
        <v>1</v>
      </c>
      <c r="R106" s="188">
        <f>'Unit 9'!$M106</f>
        <v>1</v>
      </c>
      <c r="S106" s="188">
        <f>'Unit 10'!$M106</f>
        <v>1</v>
      </c>
    </row>
    <row r="107" spans="1:20" customFormat="1" ht="33" customHeight="1" x14ac:dyDescent="0.3">
      <c r="A107" s="35"/>
      <c r="B107" s="36"/>
      <c r="C107" s="36"/>
      <c r="D107" s="4" t="s">
        <v>16</v>
      </c>
      <c r="E107" s="3" t="s">
        <v>341</v>
      </c>
      <c r="F107" s="8"/>
      <c r="G107" s="3" t="s">
        <v>342</v>
      </c>
      <c r="H107" s="38"/>
      <c r="I107" s="6"/>
      <c r="J107" s="188">
        <f>'Unit 1'!$M107</f>
        <v>1</v>
      </c>
      <c r="K107" s="188">
        <f>'Unit 2'!$M107</f>
        <v>1</v>
      </c>
      <c r="L107" s="188">
        <f>'Unit 3'!$M107</f>
        <v>1</v>
      </c>
      <c r="M107" s="188">
        <f>'Unit 4'!$M107</f>
        <v>1</v>
      </c>
      <c r="N107" s="188">
        <f>'Unit 5'!$M107</f>
        <v>1</v>
      </c>
      <c r="O107" s="188">
        <f>'Unit 6'!$M107</f>
        <v>1</v>
      </c>
      <c r="P107" s="188">
        <f>'Unit 7'!$M107</f>
        <v>1</v>
      </c>
      <c r="Q107" s="188">
        <f>'Unit 8'!$M107</f>
        <v>1</v>
      </c>
      <c r="R107" s="188">
        <f>'Unit 9'!$M107</f>
        <v>1</v>
      </c>
      <c r="S107" s="188">
        <f>'Unit 10'!$M107</f>
        <v>1</v>
      </c>
    </row>
    <row r="108" spans="1:20" customFormat="1" ht="33.75" customHeight="1" x14ac:dyDescent="0.3">
      <c r="A108" s="35"/>
      <c r="B108" s="36"/>
      <c r="C108" s="36"/>
      <c r="D108" s="4" t="s">
        <v>442</v>
      </c>
      <c r="E108" s="3" t="s">
        <v>96</v>
      </c>
      <c r="F108" s="8"/>
      <c r="G108" s="3" t="s">
        <v>97</v>
      </c>
      <c r="H108" s="8"/>
      <c r="I108" s="6"/>
      <c r="J108" s="188">
        <f>'Unit 1'!$M108</f>
        <v>1</v>
      </c>
      <c r="K108" s="188">
        <f>'Unit 2'!$M108</f>
        <v>1</v>
      </c>
      <c r="L108" s="188">
        <f>'Unit 3'!$M108</f>
        <v>1</v>
      </c>
      <c r="M108" s="188">
        <f>'Unit 4'!$M108</f>
        <v>1</v>
      </c>
      <c r="N108" s="188">
        <f>'Unit 5'!$M108</f>
        <v>1</v>
      </c>
      <c r="O108" s="188">
        <f>'Unit 6'!$M108</f>
        <v>1</v>
      </c>
      <c r="P108" s="188">
        <f>'Unit 7'!$M108</f>
        <v>1</v>
      </c>
      <c r="Q108" s="188">
        <f>'Unit 8'!$M108</f>
        <v>1</v>
      </c>
      <c r="R108" s="188">
        <f>'Unit 9'!$M108</f>
        <v>1</v>
      </c>
      <c r="S108" s="188">
        <f>'Unit 10'!$M108</f>
        <v>1</v>
      </c>
    </row>
    <row r="109" spans="1:20" customFormat="1" x14ac:dyDescent="0.3">
      <c r="A109" s="29"/>
      <c r="B109" s="30"/>
      <c r="C109" s="30">
        <v>3</v>
      </c>
      <c r="D109" s="203" t="s">
        <v>98</v>
      </c>
      <c r="E109" s="203"/>
      <c r="F109" s="32">
        <v>1</v>
      </c>
      <c r="G109" s="32"/>
      <c r="H109" s="32">
        <v>1</v>
      </c>
      <c r="I109" s="33">
        <f>AVERAGE(J109:S109)</f>
        <v>1</v>
      </c>
      <c r="J109" s="33">
        <f>IF(ISERROR(AVERAGE(J110:J111))=TRUE,"",(SUM(J110:J117)/COUNTA(J110:J117))*$H109)</f>
        <v>1</v>
      </c>
      <c r="K109" s="33">
        <f t="shared" ref="K109:S109" si="26">IF(ISERROR(AVERAGE(K110:K111))=TRUE,"",(SUM(K110:K117)/COUNTA(K110:K117))*$H109)</f>
        <v>1</v>
      </c>
      <c r="L109" s="33">
        <f t="shared" si="26"/>
        <v>1</v>
      </c>
      <c r="M109" s="33">
        <f t="shared" si="26"/>
        <v>1</v>
      </c>
      <c r="N109" s="33">
        <f t="shared" si="26"/>
        <v>1</v>
      </c>
      <c r="O109" s="33">
        <f t="shared" si="26"/>
        <v>1</v>
      </c>
      <c r="P109" s="33">
        <f t="shared" si="26"/>
        <v>1</v>
      </c>
      <c r="Q109" s="33">
        <f t="shared" si="26"/>
        <v>1</v>
      </c>
      <c r="R109" s="33">
        <f t="shared" si="26"/>
        <v>1</v>
      </c>
      <c r="S109" s="33">
        <f t="shared" si="26"/>
        <v>1</v>
      </c>
      <c r="T109" s="153"/>
    </row>
    <row r="110" spans="1:20" customFormat="1" ht="31.5" customHeight="1" x14ac:dyDescent="0.3">
      <c r="A110" s="35"/>
      <c r="B110" s="36"/>
      <c r="C110" s="36"/>
      <c r="D110" s="4" t="s">
        <v>9</v>
      </c>
      <c r="E110" s="3" t="s">
        <v>463</v>
      </c>
      <c r="F110" s="8"/>
      <c r="G110" s="3" t="s">
        <v>348</v>
      </c>
      <c r="H110" s="8"/>
      <c r="I110" s="6"/>
      <c r="J110" s="188">
        <f>'Unit 1'!$M110</f>
        <v>1</v>
      </c>
      <c r="K110" s="188">
        <f>'Unit 2'!$M110</f>
        <v>1</v>
      </c>
      <c r="L110" s="188">
        <f>'Unit 3'!$M110</f>
        <v>1</v>
      </c>
      <c r="M110" s="188">
        <f>'Unit 4'!$M110</f>
        <v>1</v>
      </c>
      <c r="N110" s="188">
        <f>'Unit 5'!$M110</f>
        <v>1</v>
      </c>
      <c r="O110" s="188">
        <f>'Unit 6'!$M110</f>
        <v>1</v>
      </c>
      <c r="P110" s="188">
        <f>'Unit 7'!$M110</f>
        <v>1</v>
      </c>
      <c r="Q110" s="188">
        <f>'Unit 8'!$M110</f>
        <v>1</v>
      </c>
      <c r="R110" s="188">
        <f>'Unit 9'!$M110</f>
        <v>1</v>
      </c>
      <c r="S110" s="188">
        <f>'Unit 10'!$M110</f>
        <v>1</v>
      </c>
    </row>
    <row r="111" spans="1:20" customFormat="1" ht="31.5" customHeight="1" x14ac:dyDescent="0.3">
      <c r="A111" s="35"/>
      <c r="B111" s="36"/>
      <c r="C111" s="36"/>
      <c r="D111" s="4" t="s">
        <v>10</v>
      </c>
      <c r="E111" s="3" t="s">
        <v>349</v>
      </c>
      <c r="F111" s="8"/>
      <c r="G111" s="3" t="s">
        <v>350</v>
      </c>
      <c r="H111" s="8"/>
      <c r="I111" s="6"/>
      <c r="J111" s="188">
        <f>'Unit 1'!$M111</f>
        <v>1</v>
      </c>
      <c r="K111" s="188">
        <f>'Unit 2'!$M111</f>
        <v>1</v>
      </c>
      <c r="L111" s="188">
        <f>'Unit 3'!$M111</f>
        <v>1</v>
      </c>
      <c r="M111" s="188">
        <f>'Unit 4'!$M111</f>
        <v>1</v>
      </c>
      <c r="N111" s="188">
        <f>'Unit 5'!$M111</f>
        <v>1</v>
      </c>
      <c r="O111" s="188">
        <f>'Unit 6'!$M111</f>
        <v>1</v>
      </c>
      <c r="P111" s="188">
        <f>'Unit 7'!$M111</f>
        <v>1</v>
      </c>
      <c r="Q111" s="188">
        <f>'Unit 8'!$M111</f>
        <v>1</v>
      </c>
      <c r="R111" s="188">
        <f>'Unit 9'!$M111</f>
        <v>1</v>
      </c>
      <c r="S111" s="188">
        <f>'Unit 10'!$M111</f>
        <v>1</v>
      </c>
    </row>
    <row r="112" spans="1:20" customFormat="1" x14ac:dyDescent="0.3">
      <c r="A112" s="35"/>
      <c r="B112" s="36"/>
      <c r="C112" s="36"/>
      <c r="D112" s="4" t="s">
        <v>12</v>
      </c>
      <c r="E112" s="3" t="s">
        <v>351</v>
      </c>
      <c r="F112" s="8"/>
      <c r="G112" s="225" t="s">
        <v>99</v>
      </c>
      <c r="H112" s="8"/>
      <c r="I112" s="78"/>
      <c r="J112" s="188">
        <f>'Unit 1'!$M112</f>
        <v>1</v>
      </c>
      <c r="K112" s="188">
        <f>'Unit 2'!$M112</f>
        <v>1</v>
      </c>
      <c r="L112" s="188">
        <f>'Unit 3'!$M112</f>
        <v>1</v>
      </c>
      <c r="M112" s="188">
        <f>'Unit 4'!$M112</f>
        <v>1</v>
      </c>
      <c r="N112" s="188">
        <f>'Unit 5'!$M112</f>
        <v>1</v>
      </c>
      <c r="O112" s="188">
        <f>'Unit 6'!$M112</f>
        <v>1</v>
      </c>
      <c r="P112" s="188">
        <f>'Unit 7'!$M112</f>
        <v>1</v>
      </c>
      <c r="Q112" s="188">
        <f>'Unit 8'!$M112</f>
        <v>1</v>
      </c>
      <c r="R112" s="188">
        <f>'Unit 9'!$M112</f>
        <v>1</v>
      </c>
      <c r="S112" s="188">
        <f>'Unit 10'!$M112</f>
        <v>1</v>
      </c>
    </row>
    <row r="113" spans="1:19" customFormat="1" ht="28.8" x14ac:dyDescent="0.3">
      <c r="A113" s="35"/>
      <c r="B113" s="36"/>
      <c r="C113" s="36"/>
      <c r="D113" s="4"/>
      <c r="E113" s="3" t="s">
        <v>100</v>
      </c>
      <c r="F113" s="8"/>
      <c r="G113" s="226"/>
      <c r="H113" s="178"/>
      <c r="I113" s="178"/>
      <c r="J113" s="178"/>
      <c r="K113" s="178"/>
      <c r="L113" s="178"/>
      <c r="M113" s="178"/>
      <c r="N113" s="178"/>
      <c r="O113" s="178"/>
      <c r="P113" s="178"/>
      <c r="Q113" s="178"/>
      <c r="R113" s="178"/>
      <c r="S113" s="178"/>
    </row>
    <row r="114" spans="1:19" customFormat="1" ht="28.8" x14ac:dyDescent="0.3">
      <c r="A114" s="35"/>
      <c r="B114" s="36"/>
      <c r="C114" s="36"/>
      <c r="D114" s="4"/>
      <c r="E114" s="3" t="s">
        <v>101</v>
      </c>
      <c r="F114" s="8"/>
      <c r="G114" s="226"/>
      <c r="H114" s="178"/>
      <c r="I114" s="178"/>
      <c r="J114" s="178"/>
      <c r="K114" s="178"/>
      <c r="L114" s="178"/>
      <c r="M114" s="178"/>
      <c r="N114" s="178"/>
      <c r="O114" s="178"/>
      <c r="P114" s="178"/>
      <c r="Q114" s="178"/>
      <c r="R114" s="178"/>
      <c r="S114" s="178"/>
    </row>
    <row r="115" spans="1:19" customFormat="1" ht="28.8" x14ac:dyDescent="0.3">
      <c r="A115" s="35"/>
      <c r="B115" s="36"/>
      <c r="C115" s="36"/>
      <c r="D115" s="4"/>
      <c r="E115" s="3" t="s">
        <v>102</v>
      </c>
      <c r="F115" s="8"/>
      <c r="G115" s="227"/>
      <c r="H115" s="178"/>
      <c r="I115" s="178"/>
      <c r="J115" s="178"/>
      <c r="K115" s="178"/>
      <c r="L115" s="178"/>
      <c r="M115" s="178"/>
      <c r="N115" s="178"/>
      <c r="O115" s="178"/>
      <c r="P115" s="178"/>
      <c r="Q115" s="178"/>
      <c r="R115" s="178"/>
      <c r="S115" s="178"/>
    </row>
    <row r="116" spans="1:19" customFormat="1" ht="33" customHeight="1" x14ac:dyDescent="0.3">
      <c r="A116" s="35"/>
      <c r="B116" s="36"/>
      <c r="C116" s="36"/>
      <c r="D116" s="4" t="s">
        <v>13</v>
      </c>
      <c r="E116" s="3" t="s">
        <v>352</v>
      </c>
      <c r="F116" s="8"/>
      <c r="G116" s="3" t="s">
        <v>103</v>
      </c>
      <c r="H116" s="8"/>
      <c r="I116" s="6"/>
      <c r="J116" s="188">
        <f>'Unit 1'!$M116</f>
        <v>1</v>
      </c>
      <c r="K116" s="188">
        <f>'Unit 2'!$M116</f>
        <v>1</v>
      </c>
      <c r="L116" s="188">
        <f>'Unit 3'!$M116</f>
        <v>1</v>
      </c>
      <c r="M116" s="188">
        <f>'Unit 4'!$M116</f>
        <v>1</v>
      </c>
      <c r="N116" s="188">
        <f>'Unit 5'!$M116</f>
        <v>1</v>
      </c>
      <c r="O116" s="188">
        <f>'Unit 6'!$M116</f>
        <v>1</v>
      </c>
      <c r="P116" s="188">
        <f>'Unit 7'!$M116</f>
        <v>1</v>
      </c>
      <c r="Q116" s="188">
        <f>'Unit 8'!$M116</f>
        <v>1</v>
      </c>
      <c r="R116" s="188">
        <f>'Unit 9'!$M116</f>
        <v>1</v>
      </c>
      <c r="S116" s="188">
        <f>'Unit 10'!$M116</f>
        <v>1</v>
      </c>
    </row>
    <row r="117" spans="1:19" customFormat="1" ht="28.8" x14ac:dyDescent="0.3">
      <c r="A117" s="35"/>
      <c r="B117" s="36"/>
      <c r="C117" s="36"/>
      <c r="D117" s="4" t="s">
        <v>16</v>
      </c>
      <c r="E117" s="3" t="s">
        <v>353</v>
      </c>
      <c r="F117" s="8"/>
      <c r="G117" s="3" t="s">
        <v>354</v>
      </c>
      <c r="H117" s="8"/>
      <c r="I117" s="6"/>
      <c r="J117" s="188">
        <f>'Unit 1'!$M117</f>
        <v>1</v>
      </c>
      <c r="K117" s="188">
        <f>'Unit 2'!$M117</f>
        <v>1</v>
      </c>
      <c r="L117" s="188">
        <f>'Unit 3'!$M117</f>
        <v>1</v>
      </c>
      <c r="M117" s="188">
        <f>'Unit 4'!$M117</f>
        <v>1</v>
      </c>
      <c r="N117" s="188">
        <f>'Unit 5'!$M117</f>
        <v>1</v>
      </c>
      <c r="O117" s="188">
        <f>'Unit 6'!$M117</f>
        <v>1</v>
      </c>
      <c r="P117" s="188">
        <f>'Unit 7'!$M117</f>
        <v>1</v>
      </c>
      <c r="Q117" s="188">
        <f>'Unit 8'!$M117</f>
        <v>1</v>
      </c>
      <c r="R117" s="188">
        <f>'Unit 9'!$M117</f>
        <v>1</v>
      </c>
      <c r="S117" s="188">
        <f>'Unit 10'!$M117</f>
        <v>1</v>
      </c>
    </row>
    <row r="118" spans="1:19" customFormat="1" x14ac:dyDescent="0.3">
      <c r="A118" s="29"/>
      <c r="B118" s="30"/>
      <c r="C118" s="30">
        <v>4</v>
      </c>
      <c r="D118" s="203" t="s">
        <v>355</v>
      </c>
      <c r="E118" s="203"/>
      <c r="F118" s="32">
        <v>0.75</v>
      </c>
      <c r="G118" s="32"/>
      <c r="H118" s="32">
        <v>0.75</v>
      </c>
      <c r="I118" s="33">
        <f>AVERAGE(J118:S118)</f>
        <v>0.75</v>
      </c>
      <c r="J118" s="33">
        <f>IF(ISERROR(AVERAGE(J119))=TRUE,"",(SUM(J119)/COUNTA(J119))*$H118)</f>
        <v>0.75</v>
      </c>
      <c r="K118" s="33">
        <f t="shared" ref="K118:S118" si="27">IF(ISERROR(AVERAGE(K119))=TRUE,"",(SUM(K119)/COUNTA(K119))*$H118)</f>
        <v>0.75</v>
      </c>
      <c r="L118" s="33">
        <f t="shared" si="27"/>
        <v>0.75</v>
      </c>
      <c r="M118" s="33">
        <f t="shared" si="27"/>
        <v>0.75</v>
      </c>
      <c r="N118" s="33">
        <f t="shared" si="27"/>
        <v>0.75</v>
      </c>
      <c r="O118" s="33">
        <f t="shared" si="27"/>
        <v>0.75</v>
      </c>
      <c r="P118" s="33">
        <f t="shared" si="27"/>
        <v>0.75</v>
      </c>
      <c r="Q118" s="33">
        <f t="shared" si="27"/>
        <v>0.75</v>
      </c>
      <c r="R118" s="33">
        <f t="shared" si="27"/>
        <v>0.75</v>
      </c>
      <c r="S118" s="33">
        <f t="shared" si="27"/>
        <v>0.75</v>
      </c>
    </row>
    <row r="119" spans="1:19" customFormat="1" ht="30.75" customHeight="1" x14ac:dyDescent="0.3">
      <c r="A119" s="35"/>
      <c r="B119" s="36"/>
      <c r="C119" s="36"/>
      <c r="D119" s="4" t="s">
        <v>9</v>
      </c>
      <c r="E119" s="3" t="s">
        <v>358</v>
      </c>
      <c r="F119" s="8"/>
      <c r="G119" s="3" t="s">
        <v>145</v>
      </c>
      <c r="H119" s="8"/>
      <c r="I119" s="6"/>
      <c r="J119" s="188">
        <f>'Unit 1'!$M119</f>
        <v>1</v>
      </c>
      <c r="K119" s="188">
        <f>'Unit 2'!$M119</f>
        <v>1</v>
      </c>
      <c r="L119" s="188">
        <f>'Unit 3'!$M119</f>
        <v>1</v>
      </c>
      <c r="M119" s="188">
        <f>'Unit 4'!$M119</f>
        <v>1</v>
      </c>
      <c r="N119" s="188">
        <f>'Unit 5'!$M119</f>
        <v>1</v>
      </c>
      <c r="O119" s="188">
        <f>'Unit 6'!$M119</f>
        <v>1</v>
      </c>
      <c r="P119" s="188">
        <f>'Unit 7'!$M119</f>
        <v>1</v>
      </c>
      <c r="Q119" s="188">
        <f>'Unit 8'!$M119</f>
        <v>1</v>
      </c>
      <c r="R119" s="188">
        <f>'Unit 9'!$M119</f>
        <v>1</v>
      </c>
      <c r="S119" s="188">
        <f>'Unit 10'!$M119</f>
        <v>1</v>
      </c>
    </row>
    <row r="120" spans="1:19" customFormat="1" x14ac:dyDescent="0.3">
      <c r="A120" s="29"/>
      <c r="B120" s="30"/>
      <c r="C120" s="30">
        <v>5</v>
      </c>
      <c r="D120" s="203" t="s">
        <v>364</v>
      </c>
      <c r="E120" s="203"/>
      <c r="F120" s="32">
        <v>0.75</v>
      </c>
      <c r="G120" s="32"/>
      <c r="H120" s="32">
        <v>0.75</v>
      </c>
      <c r="I120" s="33">
        <f>AVERAGE(J120:S120)</f>
        <v>0.75</v>
      </c>
      <c r="J120" s="33">
        <f>IF(ISERROR(AVERAGE(J121:J124))=TRUE,"",(SUM(J121:J124)/COUNTA(J121:J124))*$H120)</f>
        <v>0.75</v>
      </c>
      <c r="K120" s="33">
        <f t="shared" ref="K120:S120" si="28">IF(ISERROR(AVERAGE(K121:K124))=TRUE,"",(SUM(K121:K124)/COUNTA(K121:K124))*$H120)</f>
        <v>0.75</v>
      </c>
      <c r="L120" s="33">
        <f t="shared" si="28"/>
        <v>0.75</v>
      </c>
      <c r="M120" s="33">
        <f t="shared" si="28"/>
        <v>0.75</v>
      </c>
      <c r="N120" s="33">
        <f t="shared" si="28"/>
        <v>0.75</v>
      </c>
      <c r="O120" s="33">
        <f t="shared" si="28"/>
        <v>0.75</v>
      </c>
      <c r="P120" s="33">
        <f t="shared" si="28"/>
        <v>0.75</v>
      </c>
      <c r="Q120" s="33">
        <f t="shared" si="28"/>
        <v>0.75</v>
      </c>
      <c r="R120" s="33">
        <f t="shared" si="28"/>
        <v>0.75</v>
      </c>
      <c r="S120" s="33">
        <f t="shared" si="28"/>
        <v>0.75</v>
      </c>
    </row>
    <row r="121" spans="1:19" customFormat="1" ht="33.75" customHeight="1" x14ac:dyDescent="0.3">
      <c r="A121" s="35"/>
      <c r="B121" s="36"/>
      <c r="C121" s="36"/>
      <c r="D121" s="4" t="s">
        <v>9</v>
      </c>
      <c r="E121" s="3" t="s">
        <v>367</v>
      </c>
      <c r="F121" s="8"/>
      <c r="G121" s="3" t="s">
        <v>368</v>
      </c>
      <c r="H121" s="8"/>
      <c r="I121" s="6"/>
      <c r="J121" s="188">
        <f>'Unit 1'!$M121</f>
        <v>1</v>
      </c>
      <c r="K121" s="188">
        <f>'Unit 2'!$M121</f>
        <v>1</v>
      </c>
      <c r="L121" s="188">
        <f>'Unit 3'!$M121</f>
        <v>1</v>
      </c>
      <c r="M121" s="188">
        <f>'Unit 4'!$M121</f>
        <v>1</v>
      </c>
      <c r="N121" s="188">
        <f>'Unit 5'!$M121</f>
        <v>1</v>
      </c>
      <c r="O121" s="188">
        <f>'Unit 6'!$M121</f>
        <v>1</v>
      </c>
      <c r="P121" s="188">
        <f>'Unit 7'!$M121</f>
        <v>1</v>
      </c>
      <c r="Q121" s="188">
        <f>'Unit 8'!$M121</f>
        <v>1</v>
      </c>
      <c r="R121" s="188">
        <f>'Unit 9'!$M121</f>
        <v>1</v>
      </c>
      <c r="S121" s="188">
        <f>'Unit 10'!$M121</f>
        <v>1</v>
      </c>
    </row>
    <row r="122" spans="1:19" customFormat="1" ht="28.8" x14ac:dyDescent="0.3">
      <c r="A122" s="35"/>
      <c r="B122" s="36"/>
      <c r="C122" s="36"/>
      <c r="D122" s="4" t="s">
        <v>10</v>
      </c>
      <c r="E122" s="3" t="s">
        <v>104</v>
      </c>
      <c r="F122" s="8"/>
      <c r="G122" s="3" t="s">
        <v>105</v>
      </c>
      <c r="H122" s="8"/>
      <c r="I122" s="6"/>
      <c r="J122" s="188">
        <f>'Unit 1'!$M122</f>
        <v>1</v>
      </c>
      <c r="K122" s="188">
        <f>'Unit 2'!$M122</f>
        <v>1</v>
      </c>
      <c r="L122" s="188">
        <f>'Unit 3'!$M122</f>
        <v>1</v>
      </c>
      <c r="M122" s="188">
        <f>'Unit 4'!$M122</f>
        <v>1</v>
      </c>
      <c r="N122" s="188">
        <f>'Unit 5'!$M122</f>
        <v>1</v>
      </c>
      <c r="O122" s="188">
        <f>'Unit 6'!$M122</f>
        <v>1</v>
      </c>
      <c r="P122" s="188">
        <f>'Unit 7'!$M122</f>
        <v>1</v>
      </c>
      <c r="Q122" s="188">
        <f>'Unit 8'!$M122</f>
        <v>1</v>
      </c>
      <c r="R122" s="188">
        <f>'Unit 9'!$M122</f>
        <v>1</v>
      </c>
      <c r="S122" s="188">
        <f>'Unit 10'!$M122</f>
        <v>1</v>
      </c>
    </row>
    <row r="123" spans="1:19" customFormat="1" ht="34.5" customHeight="1" x14ac:dyDescent="0.3">
      <c r="A123" s="35"/>
      <c r="B123" s="36"/>
      <c r="C123" s="36"/>
      <c r="D123" s="4" t="s">
        <v>12</v>
      </c>
      <c r="E123" s="3" t="s">
        <v>369</v>
      </c>
      <c r="F123" s="8"/>
      <c r="G123" s="3" t="s">
        <v>370</v>
      </c>
      <c r="H123" s="8"/>
      <c r="I123" s="6"/>
      <c r="J123" s="188">
        <f>'Unit 1'!$M123</f>
        <v>1</v>
      </c>
      <c r="K123" s="188">
        <f>'Unit 2'!$M123</f>
        <v>1</v>
      </c>
      <c r="L123" s="188">
        <f>'Unit 3'!$M123</f>
        <v>1</v>
      </c>
      <c r="M123" s="188">
        <f>'Unit 4'!$M123</f>
        <v>1</v>
      </c>
      <c r="N123" s="188">
        <f>'Unit 5'!$M123</f>
        <v>1</v>
      </c>
      <c r="O123" s="188">
        <f>'Unit 6'!$M123</f>
        <v>1</v>
      </c>
      <c r="P123" s="188">
        <f>'Unit 7'!$M123</f>
        <v>1</v>
      </c>
      <c r="Q123" s="188">
        <f>'Unit 8'!$M123</f>
        <v>1</v>
      </c>
      <c r="R123" s="188">
        <f>'Unit 9'!$M123</f>
        <v>1</v>
      </c>
      <c r="S123" s="188">
        <f>'Unit 10'!$M123</f>
        <v>1</v>
      </c>
    </row>
    <row r="124" spans="1:19" customFormat="1" ht="35.25" customHeight="1" x14ac:dyDescent="0.3">
      <c r="A124" s="35"/>
      <c r="B124" s="36"/>
      <c r="C124" s="36"/>
      <c r="D124" s="4" t="s">
        <v>13</v>
      </c>
      <c r="E124" s="3" t="s">
        <v>371</v>
      </c>
      <c r="F124" s="8"/>
      <c r="G124" s="3" t="s">
        <v>372</v>
      </c>
      <c r="H124" s="8"/>
      <c r="I124" s="6"/>
      <c r="J124" s="188">
        <f>'Unit 1'!$M124</f>
        <v>1</v>
      </c>
      <c r="K124" s="188">
        <f>'Unit 2'!$M124</f>
        <v>1</v>
      </c>
      <c r="L124" s="188">
        <f>'Unit 3'!$M124</f>
        <v>1</v>
      </c>
      <c r="M124" s="188">
        <f>'Unit 4'!$M124</f>
        <v>1</v>
      </c>
      <c r="N124" s="188">
        <f>'Unit 5'!$M124</f>
        <v>1</v>
      </c>
      <c r="O124" s="188">
        <f>'Unit 6'!$M124</f>
        <v>1</v>
      </c>
      <c r="P124" s="188">
        <f>'Unit 7'!$M124</f>
        <v>1</v>
      </c>
      <c r="Q124" s="188">
        <f>'Unit 8'!$M124</f>
        <v>1</v>
      </c>
      <c r="R124" s="188">
        <f>'Unit 9'!$M124</f>
        <v>1</v>
      </c>
      <c r="S124" s="188">
        <f>'Unit 10'!$M124</f>
        <v>1</v>
      </c>
    </row>
    <row r="125" spans="1:19" customFormat="1" x14ac:dyDescent="0.3">
      <c r="A125" s="29"/>
      <c r="B125" s="30"/>
      <c r="C125" s="30">
        <v>6</v>
      </c>
      <c r="D125" s="203" t="s">
        <v>373</v>
      </c>
      <c r="E125" s="203"/>
      <c r="F125" s="32">
        <v>1.25</v>
      </c>
      <c r="G125" s="32"/>
      <c r="H125" s="32">
        <v>1.25</v>
      </c>
      <c r="I125" s="33">
        <f>AVERAGE(J125:S125)</f>
        <v>1.25</v>
      </c>
      <c r="J125" s="33">
        <f>IF(ISERROR(AVERAGE(J126))=TRUE,"",(SUM(J126)/COUNTA(J126))*$H125)</f>
        <v>1.25</v>
      </c>
      <c r="K125" s="33">
        <f t="shared" ref="K125:R125" si="29">IF(ISERROR(AVERAGE(K126))=TRUE,"",(SUM(K126)/COUNTA(K126))*$H125)</f>
        <v>1.25</v>
      </c>
      <c r="L125" s="33">
        <f t="shared" si="29"/>
        <v>1.25</v>
      </c>
      <c r="M125" s="33">
        <f t="shared" si="29"/>
        <v>1.25</v>
      </c>
      <c r="N125" s="33">
        <f t="shared" si="29"/>
        <v>1.25</v>
      </c>
      <c r="O125" s="33">
        <f t="shared" si="29"/>
        <v>1.25</v>
      </c>
      <c r="P125" s="33">
        <f t="shared" si="29"/>
        <v>1.25</v>
      </c>
      <c r="Q125" s="33">
        <f t="shared" si="29"/>
        <v>1.25</v>
      </c>
      <c r="R125" s="33">
        <f t="shared" si="29"/>
        <v>1.25</v>
      </c>
      <c r="S125" s="33">
        <f t="shared" ref="S125" si="30">IF(ISERROR(AVERAGE(S126))=TRUE,"",(SUM($J126)/COUNTA(S126))*$H125)</f>
        <v>1.25</v>
      </c>
    </row>
    <row r="126" spans="1:19" customFormat="1" ht="33.75" customHeight="1" x14ac:dyDescent="0.3">
      <c r="A126" s="35"/>
      <c r="B126" s="36"/>
      <c r="C126" s="36"/>
      <c r="D126" s="4" t="s">
        <v>10</v>
      </c>
      <c r="E126" s="3" t="s">
        <v>106</v>
      </c>
      <c r="F126" s="8"/>
      <c r="G126" s="3" t="s">
        <v>107</v>
      </c>
      <c r="H126" s="38"/>
      <c r="I126" s="6"/>
      <c r="J126" s="188">
        <f>'Unit 1'!$M126</f>
        <v>1</v>
      </c>
      <c r="K126" s="188">
        <f>'Unit 2'!$M126</f>
        <v>1</v>
      </c>
      <c r="L126" s="188">
        <f>'Unit 3'!$M126</f>
        <v>1</v>
      </c>
      <c r="M126" s="188">
        <f>'Unit 4'!$M126</f>
        <v>1</v>
      </c>
      <c r="N126" s="188">
        <f>'Unit 5'!$M126</f>
        <v>1</v>
      </c>
      <c r="O126" s="188">
        <f>'Unit 6'!$M126</f>
        <v>1</v>
      </c>
      <c r="P126" s="188">
        <f>'Unit 7'!$M126</f>
        <v>1</v>
      </c>
      <c r="Q126" s="188">
        <f>'Unit 8'!$M126</f>
        <v>1</v>
      </c>
      <c r="R126" s="188">
        <f>'Unit 9'!$M126</f>
        <v>1</v>
      </c>
      <c r="S126" s="188">
        <f>'Unit 10'!$M126</f>
        <v>1</v>
      </c>
    </row>
    <row r="127" spans="1:19" customFormat="1" x14ac:dyDescent="0.3">
      <c r="A127" s="29"/>
      <c r="B127" s="30"/>
      <c r="C127" s="30">
        <v>7</v>
      </c>
      <c r="D127" s="203" t="s">
        <v>382</v>
      </c>
      <c r="E127" s="203"/>
      <c r="F127" s="32">
        <v>1.5</v>
      </c>
      <c r="G127" s="32"/>
      <c r="H127" s="32"/>
      <c r="I127" s="33"/>
      <c r="J127" s="33"/>
      <c r="K127" s="33"/>
      <c r="L127" s="33"/>
      <c r="M127" s="33"/>
      <c r="N127" s="33"/>
      <c r="O127" s="33"/>
      <c r="P127" s="33"/>
      <c r="Q127" s="33"/>
      <c r="R127" s="33"/>
      <c r="S127" s="33"/>
    </row>
    <row r="128" spans="1:19" customFormat="1" x14ac:dyDescent="0.3">
      <c r="A128" s="44"/>
      <c r="B128" s="45" t="s">
        <v>108</v>
      </c>
      <c r="C128" s="46" t="s">
        <v>109</v>
      </c>
      <c r="D128" s="47"/>
      <c r="E128" s="48"/>
      <c r="F128" s="50">
        <v>4.5</v>
      </c>
      <c r="G128" s="50"/>
      <c r="H128" s="50"/>
      <c r="I128" s="51">
        <f>AVERAGE(J128:S128)</f>
        <v>4.5</v>
      </c>
      <c r="J128" s="28">
        <f>IF(AND(J129="",J135="",J141="",J147="",J151="")=TRUE,"",SUM(J129,J135,J141,J147,J151))</f>
        <v>4.5</v>
      </c>
      <c r="K128" s="28">
        <f t="shared" ref="K128:S128" si="31">IF(AND(K129="",K135="",K141="",K147="",K151="")=TRUE,"",SUM(K129,K135,K141,K147,K151))</f>
        <v>4.5</v>
      </c>
      <c r="L128" s="28">
        <f t="shared" si="31"/>
        <v>4.5</v>
      </c>
      <c r="M128" s="28">
        <f t="shared" si="31"/>
        <v>4.5</v>
      </c>
      <c r="N128" s="28">
        <f t="shared" si="31"/>
        <v>4.5</v>
      </c>
      <c r="O128" s="28">
        <f t="shared" si="31"/>
        <v>4.5</v>
      </c>
      <c r="P128" s="28">
        <f t="shared" si="31"/>
        <v>4.5</v>
      </c>
      <c r="Q128" s="28">
        <f t="shared" si="31"/>
        <v>4.5</v>
      </c>
      <c r="R128" s="28">
        <f t="shared" si="31"/>
        <v>4.5</v>
      </c>
      <c r="S128" s="28">
        <f t="shared" si="31"/>
        <v>4.5</v>
      </c>
    </row>
    <row r="129" spans="1:19" customFormat="1" x14ac:dyDescent="0.3">
      <c r="A129" s="29"/>
      <c r="B129" s="30"/>
      <c r="C129" s="30">
        <v>1</v>
      </c>
      <c r="D129" s="203" t="s">
        <v>110</v>
      </c>
      <c r="E129" s="203"/>
      <c r="F129" s="32">
        <v>0.5</v>
      </c>
      <c r="G129" s="32"/>
      <c r="H129" s="32">
        <v>0.5</v>
      </c>
      <c r="I129" s="33">
        <f>AVERAGE(J129:S129)</f>
        <v>0.5</v>
      </c>
      <c r="J129" s="33">
        <f>IF(ISERROR(AVERAGE(J130:J134))=TRUE,"",(SUM(J130:J134)/COUNTA(J130:J134))*$H129)</f>
        <v>0.5</v>
      </c>
      <c r="K129" s="33">
        <f t="shared" ref="K129:S129" si="32">IF(ISERROR(AVERAGE(K130:K134))=TRUE,"",(SUM(K130:K134)/COUNTA(K130:K134))*$H129)</f>
        <v>0.5</v>
      </c>
      <c r="L129" s="33">
        <f t="shared" si="32"/>
        <v>0.5</v>
      </c>
      <c r="M129" s="33">
        <f t="shared" si="32"/>
        <v>0.5</v>
      </c>
      <c r="N129" s="33">
        <f t="shared" si="32"/>
        <v>0.5</v>
      </c>
      <c r="O129" s="33">
        <f t="shared" si="32"/>
        <v>0.5</v>
      </c>
      <c r="P129" s="33">
        <f t="shared" si="32"/>
        <v>0.5</v>
      </c>
      <c r="Q129" s="33">
        <f t="shared" si="32"/>
        <v>0.5</v>
      </c>
      <c r="R129" s="33">
        <f t="shared" si="32"/>
        <v>0.5</v>
      </c>
      <c r="S129" s="33">
        <f t="shared" si="32"/>
        <v>0.5</v>
      </c>
    </row>
    <row r="130" spans="1:19" customFormat="1" ht="19.5" customHeight="1" x14ac:dyDescent="0.3">
      <c r="A130" s="35"/>
      <c r="B130" s="36"/>
      <c r="C130" s="36"/>
      <c r="D130" s="4" t="s">
        <v>8</v>
      </c>
      <c r="E130" s="3" t="s">
        <v>111</v>
      </c>
      <c r="F130" s="8"/>
      <c r="G130" s="3" t="s">
        <v>116</v>
      </c>
      <c r="H130" s="8"/>
      <c r="I130" s="6"/>
      <c r="J130" s="188">
        <f>'Unit 1'!$M130</f>
        <v>1</v>
      </c>
      <c r="K130" s="188">
        <f>'Unit 2'!$M130</f>
        <v>1</v>
      </c>
      <c r="L130" s="188">
        <f>'Unit 3'!$M130</f>
        <v>1</v>
      </c>
      <c r="M130" s="188">
        <f>'Unit 4'!$M130</f>
        <v>1</v>
      </c>
      <c r="N130" s="188">
        <f>'Unit 5'!$M130</f>
        <v>1</v>
      </c>
      <c r="O130" s="188">
        <f>'Unit 6'!$M130</f>
        <v>1</v>
      </c>
      <c r="P130" s="188">
        <f>'Unit 7'!$M130</f>
        <v>1</v>
      </c>
      <c r="Q130" s="188">
        <f>'Unit 8'!$M130</f>
        <v>1</v>
      </c>
      <c r="R130" s="188">
        <f>'Unit 9'!$M130</f>
        <v>1</v>
      </c>
      <c r="S130" s="188">
        <f>'Unit 10'!$M130</f>
        <v>1</v>
      </c>
    </row>
    <row r="131" spans="1:19" customFormat="1" ht="22.5" customHeight="1" x14ac:dyDescent="0.3">
      <c r="A131" s="35"/>
      <c r="B131" s="36"/>
      <c r="C131" s="36"/>
      <c r="D131" s="4" t="s">
        <v>9</v>
      </c>
      <c r="E131" s="3" t="s">
        <v>112</v>
      </c>
      <c r="F131" s="8"/>
      <c r="G131" s="3" t="s">
        <v>117</v>
      </c>
      <c r="H131" s="8"/>
      <c r="I131" s="6"/>
      <c r="J131" s="188">
        <f>'Unit 1'!$M131</f>
        <v>1</v>
      </c>
      <c r="K131" s="188">
        <f>'Unit 2'!$M131</f>
        <v>1</v>
      </c>
      <c r="L131" s="188">
        <f>'Unit 3'!$M131</f>
        <v>1</v>
      </c>
      <c r="M131" s="188">
        <f>'Unit 4'!$M131</f>
        <v>1</v>
      </c>
      <c r="N131" s="188">
        <f>'Unit 5'!$M131</f>
        <v>1</v>
      </c>
      <c r="O131" s="188">
        <f>'Unit 6'!$M131</f>
        <v>1</v>
      </c>
      <c r="P131" s="188">
        <f>'Unit 7'!$M131</f>
        <v>1</v>
      </c>
      <c r="Q131" s="188">
        <f>'Unit 8'!$M131</f>
        <v>1</v>
      </c>
      <c r="R131" s="188">
        <f>'Unit 9'!$M131</f>
        <v>1</v>
      </c>
      <c r="S131" s="188">
        <f>'Unit 10'!$M131</f>
        <v>1</v>
      </c>
    </row>
    <row r="132" spans="1:19" customFormat="1" ht="33.75" customHeight="1" x14ac:dyDescent="0.3">
      <c r="A132" s="35"/>
      <c r="B132" s="36"/>
      <c r="C132" s="36"/>
      <c r="D132" s="4" t="s">
        <v>10</v>
      </c>
      <c r="E132" s="3" t="s">
        <v>113</v>
      </c>
      <c r="F132" s="8"/>
      <c r="G132" s="3" t="s">
        <v>118</v>
      </c>
      <c r="H132" s="8"/>
      <c r="I132" s="6"/>
      <c r="J132" s="188">
        <f>'Unit 1'!$M132</f>
        <v>1</v>
      </c>
      <c r="K132" s="188">
        <f>'Unit 2'!$M132</f>
        <v>1</v>
      </c>
      <c r="L132" s="188">
        <f>'Unit 3'!$M132</f>
        <v>1</v>
      </c>
      <c r="M132" s="188">
        <f>'Unit 4'!$M132</f>
        <v>1</v>
      </c>
      <c r="N132" s="188">
        <f>'Unit 5'!$M132</f>
        <v>1</v>
      </c>
      <c r="O132" s="188">
        <f>'Unit 6'!$M132</f>
        <v>1</v>
      </c>
      <c r="P132" s="188">
        <f>'Unit 7'!$M132</f>
        <v>1</v>
      </c>
      <c r="Q132" s="188">
        <f>'Unit 8'!$M132</f>
        <v>1</v>
      </c>
      <c r="R132" s="188">
        <f>'Unit 9'!$M132</f>
        <v>1</v>
      </c>
      <c r="S132" s="188">
        <f>'Unit 10'!$M132</f>
        <v>1</v>
      </c>
    </row>
    <row r="133" spans="1:19" customFormat="1" ht="36.75" customHeight="1" x14ac:dyDescent="0.3">
      <c r="A133" s="35"/>
      <c r="B133" s="36"/>
      <c r="C133" s="36"/>
      <c r="D133" s="4" t="s">
        <v>12</v>
      </c>
      <c r="E133" s="3" t="s">
        <v>114</v>
      </c>
      <c r="F133" s="8"/>
      <c r="G133" s="3" t="s">
        <v>119</v>
      </c>
      <c r="H133" s="8"/>
      <c r="I133" s="6"/>
      <c r="J133" s="188">
        <f>'Unit 1'!$M133</f>
        <v>1</v>
      </c>
      <c r="K133" s="188">
        <f>'Unit 2'!$M133</f>
        <v>1</v>
      </c>
      <c r="L133" s="188">
        <f>'Unit 3'!$M133</f>
        <v>1</v>
      </c>
      <c r="M133" s="188">
        <f>'Unit 4'!$M133</f>
        <v>1</v>
      </c>
      <c r="N133" s="188">
        <f>'Unit 5'!$M133</f>
        <v>1</v>
      </c>
      <c r="O133" s="188">
        <f>'Unit 6'!$M133</f>
        <v>1</v>
      </c>
      <c r="P133" s="188">
        <f>'Unit 7'!$M133</f>
        <v>1</v>
      </c>
      <c r="Q133" s="188">
        <f>'Unit 8'!$M133</f>
        <v>1</v>
      </c>
      <c r="R133" s="188">
        <f>'Unit 9'!$M133</f>
        <v>1</v>
      </c>
      <c r="S133" s="188">
        <f>'Unit 10'!$M133</f>
        <v>1</v>
      </c>
    </row>
    <row r="134" spans="1:19" customFormat="1" ht="18.75" customHeight="1" x14ac:dyDescent="0.3">
      <c r="A134" s="35"/>
      <c r="B134" s="36"/>
      <c r="C134" s="36"/>
      <c r="D134" s="4" t="s">
        <v>13</v>
      </c>
      <c r="E134" s="3" t="s">
        <v>115</v>
      </c>
      <c r="F134" s="8"/>
      <c r="G134" s="3" t="s">
        <v>120</v>
      </c>
      <c r="H134" s="8"/>
      <c r="I134" s="6"/>
      <c r="J134" s="188">
        <f>'Unit 1'!$M134</f>
        <v>1</v>
      </c>
      <c r="K134" s="188">
        <f>'Unit 2'!$M134</f>
        <v>1</v>
      </c>
      <c r="L134" s="188">
        <f>'Unit 3'!$M134</f>
        <v>1</v>
      </c>
      <c r="M134" s="188">
        <f>'Unit 4'!$M134</f>
        <v>1</v>
      </c>
      <c r="N134" s="188">
        <f>'Unit 5'!$M134</f>
        <v>1</v>
      </c>
      <c r="O134" s="188">
        <f>'Unit 6'!$M134</f>
        <v>1</v>
      </c>
      <c r="P134" s="188">
        <f>'Unit 7'!$M134</f>
        <v>1</v>
      </c>
      <c r="Q134" s="188">
        <f>'Unit 8'!$M134</f>
        <v>1</v>
      </c>
      <c r="R134" s="188">
        <f>'Unit 9'!$M134</f>
        <v>1</v>
      </c>
      <c r="S134" s="188">
        <f>'Unit 10'!$M134</f>
        <v>1</v>
      </c>
    </row>
    <row r="135" spans="1:19" customFormat="1" x14ac:dyDescent="0.3">
      <c r="A135" s="29"/>
      <c r="B135" s="30"/>
      <c r="C135" s="30">
        <v>2</v>
      </c>
      <c r="D135" s="203" t="s">
        <v>121</v>
      </c>
      <c r="E135" s="203"/>
      <c r="F135" s="32">
        <v>0.5</v>
      </c>
      <c r="G135" s="32"/>
      <c r="H135" s="32">
        <v>0.5</v>
      </c>
      <c r="I135" s="33">
        <f>AVERAGE(J135:S135)</f>
        <v>0.5</v>
      </c>
      <c r="J135" s="33">
        <f>IF(ISERROR(AVERAGE(J136:J140))=TRUE,"",(SUM(J136:J140)/COUNTA(J136:J140))*$H135)</f>
        <v>0.5</v>
      </c>
      <c r="K135" s="33">
        <f t="shared" ref="K135" si="33">IF(ISERROR(AVERAGE(K136:K140))=TRUE,"",(SUM(K136:K140)/COUNTA(K136:K140))*$H135)</f>
        <v>0.5</v>
      </c>
      <c r="L135" s="33">
        <f t="shared" ref="L135" si="34">IF(ISERROR(AVERAGE(L136:L140))=TRUE,"",(SUM(L136:L140)/COUNTA(L136:L140))*$H135)</f>
        <v>0.5</v>
      </c>
      <c r="M135" s="33">
        <f t="shared" ref="M135" si="35">IF(ISERROR(AVERAGE(M136:M140))=TRUE,"",(SUM(M136:M140)/COUNTA(M136:M140))*$H135)</f>
        <v>0.5</v>
      </c>
      <c r="N135" s="33">
        <f t="shared" ref="N135" si="36">IF(ISERROR(AVERAGE(N136:N140))=TRUE,"",(SUM(N136:N140)/COUNTA(N136:N140))*$H135)</f>
        <v>0.5</v>
      </c>
      <c r="O135" s="33">
        <f t="shared" ref="O135" si="37">IF(ISERROR(AVERAGE(O136:O140))=TRUE,"",(SUM(O136:O140)/COUNTA(O136:O140))*$H135)</f>
        <v>0.5</v>
      </c>
      <c r="P135" s="33">
        <f t="shared" ref="P135" si="38">IF(ISERROR(AVERAGE(P136:P140))=TRUE,"",(SUM(P136:P140)/COUNTA(P136:P140))*$H135)</f>
        <v>0.5</v>
      </c>
      <c r="Q135" s="33">
        <f t="shared" ref="Q135" si="39">IF(ISERROR(AVERAGE(Q136:Q140))=TRUE,"",(SUM(Q136:Q140)/COUNTA(Q136:Q140))*$H135)</f>
        <v>0.5</v>
      </c>
      <c r="R135" s="33">
        <f t="shared" ref="R135" si="40">IF(ISERROR(AVERAGE(R136:R140))=TRUE,"",(SUM(R136:R140)/COUNTA(R136:R140))*$H135)</f>
        <v>0.5</v>
      </c>
      <c r="S135" s="33">
        <f t="shared" ref="S135" si="41">IF(ISERROR(AVERAGE(S136:S140))=TRUE,"",(SUM(S136:S140)/COUNTA(S136:S140))*$H135)</f>
        <v>0.5</v>
      </c>
    </row>
    <row r="136" spans="1:19" customFormat="1" ht="63" customHeight="1" x14ac:dyDescent="0.3">
      <c r="A136" s="35"/>
      <c r="B136" s="36"/>
      <c r="C136" s="36"/>
      <c r="D136" s="4" t="s">
        <v>8</v>
      </c>
      <c r="E136" s="3" t="s">
        <v>122</v>
      </c>
      <c r="F136" s="8"/>
      <c r="G136" s="3" t="s">
        <v>124</v>
      </c>
      <c r="H136" s="8"/>
      <c r="I136" s="6"/>
      <c r="J136" s="188">
        <f>'Unit 1'!$M136</f>
        <v>1</v>
      </c>
      <c r="K136" s="188">
        <f>'Unit 2'!$M136</f>
        <v>1</v>
      </c>
      <c r="L136" s="188">
        <f>'Unit 3'!$M136</f>
        <v>1</v>
      </c>
      <c r="M136" s="188">
        <f>'Unit 4'!$M136</f>
        <v>1</v>
      </c>
      <c r="N136" s="188">
        <f>'Unit 5'!$M136</f>
        <v>1</v>
      </c>
      <c r="O136" s="188">
        <f>'Unit 6'!$M136</f>
        <v>1</v>
      </c>
      <c r="P136" s="188">
        <f>'Unit 7'!$M136</f>
        <v>1</v>
      </c>
      <c r="Q136" s="188">
        <f>'Unit 8'!$M136</f>
        <v>1</v>
      </c>
      <c r="R136" s="188">
        <f>'Unit 9'!$M136</f>
        <v>1</v>
      </c>
      <c r="S136" s="188">
        <f>'Unit 10'!$M136</f>
        <v>1</v>
      </c>
    </row>
    <row r="137" spans="1:19" customFormat="1" ht="36.75" customHeight="1" x14ac:dyDescent="0.3">
      <c r="A137" s="35"/>
      <c r="B137" s="36"/>
      <c r="C137" s="36"/>
      <c r="D137" s="4" t="s">
        <v>9</v>
      </c>
      <c r="E137" s="3" t="s">
        <v>123</v>
      </c>
      <c r="F137" s="8"/>
      <c r="G137" s="3" t="s">
        <v>125</v>
      </c>
      <c r="H137" s="8"/>
      <c r="I137" s="6"/>
      <c r="J137" s="188">
        <f>'Unit 1'!$M137</f>
        <v>1</v>
      </c>
      <c r="K137" s="188">
        <f>'Unit 2'!$M137</f>
        <v>1</v>
      </c>
      <c r="L137" s="188">
        <f>'Unit 3'!$M137</f>
        <v>1</v>
      </c>
      <c r="M137" s="188">
        <f>'Unit 4'!$M137</f>
        <v>1</v>
      </c>
      <c r="N137" s="188">
        <f>'Unit 5'!$M137</f>
        <v>1</v>
      </c>
      <c r="O137" s="188">
        <f>'Unit 6'!$M137</f>
        <v>1</v>
      </c>
      <c r="P137" s="188">
        <f>'Unit 7'!$M137</f>
        <v>1</v>
      </c>
      <c r="Q137" s="188">
        <f>'Unit 8'!$M137</f>
        <v>1</v>
      </c>
      <c r="R137" s="188">
        <f>'Unit 9'!$M137</f>
        <v>1</v>
      </c>
      <c r="S137" s="188">
        <f>'Unit 10'!$M137</f>
        <v>1</v>
      </c>
    </row>
    <row r="138" spans="1:19" customFormat="1" ht="83.25" customHeight="1" x14ac:dyDescent="0.3">
      <c r="A138" s="35"/>
      <c r="B138" s="36"/>
      <c r="C138" s="36"/>
      <c r="D138" s="4" t="s">
        <v>10</v>
      </c>
      <c r="E138" s="3" t="s">
        <v>146</v>
      </c>
      <c r="F138" s="8"/>
      <c r="G138" s="3" t="s">
        <v>126</v>
      </c>
      <c r="H138" s="8"/>
      <c r="I138" s="6"/>
      <c r="J138" s="188">
        <f>'Unit 1'!$M138</f>
        <v>1</v>
      </c>
      <c r="K138" s="188">
        <f>'Unit 2'!$M138</f>
        <v>1</v>
      </c>
      <c r="L138" s="188">
        <f>'Unit 3'!$M138</f>
        <v>1</v>
      </c>
      <c r="M138" s="188">
        <f>'Unit 4'!$M138</f>
        <v>1</v>
      </c>
      <c r="N138" s="188">
        <f>'Unit 5'!$M138</f>
        <v>1</v>
      </c>
      <c r="O138" s="188">
        <f>'Unit 6'!$M138</f>
        <v>1</v>
      </c>
      <c r="P138" s="188">
        <f>'Unit 7'!$M138</f>
        <v>1</v>
      </c>
      <c r="Q138" s="188">
        <f>'Unit 8'!$M138</f>
        <v>1</v>
      </c>
      <c r="R138" s="188">
        <f>'Unit 9'!$M138</f>
        <v>1</v>
      </c>
      <c r="S138" s="188">
        <f>'Unit 10'!$M138</f>
        <v>1</v>
      </c>
    </row>
    <row r="139" spans="1:19" customFormat="1" ht="33.75" customHeight="1" x14ac:dyDescent="0.3">
      <c r="A139" s="35"/>
      <c r="B139" s="36"/>
      <c r="C139" s="36"/>
      <c r="D139" s="4" t="s">
        <v>12</v>
      </c>
      <c r="E139" s="3" t="s">
        <v>394</v>
      </c>
      <c r="F139" s="8"/>
      <c r="G139" s="3" t="s">
        <v>395</v>
      </c>
      <c r="H139" s="8"/>
      <c r="I139" s="6"/>
      <c r="J139" s="188">
        <f>'Unit 1'!$M139</f>
        <v>1</v>
      </c>
      <c r="K139" s="188">
        <f>'Unit 2'!$M139</f>
        <v>1</v>
      </c>
      <c r="L139" s="188">
        <f>'Unit 3'!$M139</f>
        <v>1</v>
      </c>
      <c r="M139" s="188">
        <f>'Unit 4'!$M139</f>
        <v>1</v>
      </c>
      <c r="N139" s="188">
        <f>'Unit 5'!$M139</f>
        <v>1</v>
      </c>
      <c r="O139" s="188">
        <f>'Unit 6'!$M139</f>
        <v>1</v>
      </c>
      <c r="P139" s="188">
        <f>'Unit 7'!$M139</f>
        <v>1</v>
      </c>
      <c r="Q139" s="188">
        <f>'Unit 8'!$M139</f>
        <v>1</v>
      </c>
      <c r="R139" s="188">
        <f>'Unit 9'!$M139</f>
        <v>1</v>
      </c>
      <c r="S139" s="188">
        <f>'Unit 10'!$M139</f>
        <v>1</v>
      </c>
    </row>
    <row r="140" spans="1:19" customFormat="1" ht="19.5" customHeight="1" x14ac:dyDescent="0.3">
      <c r="A140" s="35"/>
      <c r="B140" s="36"/>
      <c r="C140" s="36"/>
      <c r="D140" s="4" t="s">
        <v>13</v>
      </c>
      <c r="E140" s="3" t="s">
        <v>127</v>
      </c>
      <c r="F140" s="8"/>
      <c r="G140" s="3" t="s">
        <v>128</v>
      </c>
      <c r="H140" s="8"/>
      <c r="I140" s="6"/>
      <c r="J140" s="188">
        <f>'Unit 1'!$M140</f>
        <v>1</v>
      </c>
      <c r="K140" s="188">
        <f>'Unit 2'!$M140</f>
        <v>1</v>
      </c>
      <c r="L140" s="188">
        <f>'Unit 3'!$M140</f>
        <v>1</v>
      </c>
      <c r="M140" s="188">
        <f>'Unit 4'!$M140</f>
        <v>1</v>
      </c>
      <c r="N140" s="188">
        <f>'Unit 5'!$M140</f>
        <v>1</v>
      </c>
      <c r="O140" s="188">
        <f>'Unit 6'!$M140</f>
        <v>1</v>
      </c>
      <c r="P140" s="188">
        <f>'Unit 7'!$M140</f>
        <v>1</v>
      </c>
      <c r="Q140" s="188">
        <f>'Unit 8'!$M140</f>
        <v>1</v>
      </c>
      <c r="R140" s="188">
        <f>'Unit 9'!$M140</f>
        <v>1</v>
      </c>
      <c r="S140" s="188">
        <f>'Unit 10'!$M140</f>
        <v>1</v>
      </c>
    </row>
    <row r="141" spans="1:19" customFormat="1" x14ac:dyDescent="0.3">
      <c r="A141" s="29"/>
      <c r="B141" s="30"/>
      <c r="C141" s="30">
        <v>3</v>
      </c>
      <c r="D141" s="203" t="s">
        <v>129</v>
      </c>
      <c r="E141" s="203"/>
      <c r="F141" s="32">
        <v>1.5</v>
      </c>
      <c r="G141" s="32"/>
      <c r="H141" s="32">
        <v>1.5</v>
      </c>
      <c r="I141" s="33">
        <f>AVERAGE(J141:S141)</f>
        <v>1.5</v>
      </c>
      <c r="J141" s="33">
        <f>IF(ISERROR(AVERAGE(J142:J146))=TRUE,"",(SUM(J142:J146)/COUNTA(J142:J146))*$H141)</f>
        <v>1.5</v>
      </c>
      <c r="K141" s="33">
        <f t="shared" ref="K141:S141" si="42">IF(ISERROR(AVERAGE(K142:K146))=TRUE,"",(SUM(K142:K146)/COUNTA(K142:K146))*$H141)</f>
        <v>1.5</v>
      </c>
      <c r="L141" s="33">
        <f t="shared" si="42"/>
        <v>1.5</v>
      </c>
      <c r="M141" s="33">
        <f t="shared" si="42"/>
        <v>1.5</v>
      </c>
      <c r="N141" s="33">
        <f t="shared" si="42"/>
        <v>1.5</v>
      </c>
      <c r="O141" s="33">
        <f t="shared" si="42"/>
        <v>1.5</v>
      </c>
      <c r="P141" s="33">
        <f t="shared" si="42"/>
        <v>1.5</v>
      </c>
      <c r="Q141" s="33">
        <f t="shared" si="42"/>
        <v>1.5</v>
      </c>
      <c r="R141" s="33">
        <f t="shared" si="42"/>
        <v>1.5</v>
      </c>
      <c r="S141" s="33">
        <f t="shared" si="42"/>
        <v>1.5</v>
      </c>
    </row>
    <row r="142" spans="1:19" customFormat="1" x14ac:dyDescent="0.3">
      <c r="A142" s="35"/>
      <c r="B142" s="36"/>
      <c r="C142" s="36"/>
      <c r="D142" s="4" t="s">
        <v>8</v>
      </c>
      <c r="E142" s="3" t="s">
        <v>396</v>
      </c>
      <c r="F142" s="8"/>
      <c r="G142" s="3" t="s">
        <v>130</v>
      </c>
      <c r="H142" s="8"/>
      <c r="I142" s="6"/>
      <c r="J142" s="188">
        <f>'Unit 1'!$M142</f>
        <v>1</v>
      </c>
      <c r="K142" s="188">
        <f>'Unit 2'!$M142</f>
        <v>1</v>
      </c>
      <c r="L142" s="188">
        <f>'Unit 3'!$M142</f>
        <v>1</v>
      </c>
      <c r="M142" s="188">
        <f>'Unit 4'!$M142</f>
        <v>1</v>
      </c>
      <c r="N142" s="188">
        <f>'Unit 5'!$M142</f>
        <v>1</v>
      </c>
      <c r="O142" s="188">
        <f>'Unit 6'!$M142</f>
        <v>1</v>
      </c>
      <c r="P142" s="188">
        <f>'Unit 7'!$M142</f>
        <v>1</v>
      </c>
      <c r="Q142" s="188">
        <f>'Unit 8'!$M142</f>
        <v>1</v>
      </c>
      <c r="R142" s="188">
        <f>'Unit 9'!$M142</f>
        <v>1</v>
      </c>
      <c r="S142" s="188">
        <f>'Unit 10'!$M142</f>
        <v>1</v>
      </c>
    </row>
    <row r="143" spans="1:19" customFormat="1" ht="19.5" customHeight="1" x14ac:dyDescent="0.3">
      <c r="A143" s="35"/>
      <c r="B143" s="36"/>
      <c r="C143" s="36"/>
      <c r="D143" s="4" t="s">
        <v>9</v>
      </c>
      <c r="E143" s="3" t="s">
        <v>397</v>
      </c>
      <c r="F143" s="8"/>
      <c r="G143" s="3" t="s">
        <v>398</v>
      </c>
      <c r="H143" s="8"/>
      <c r="I143" s="6"/>
      <c r="J143" s="188">
        <f>'Unit 1'!$M143</f>
        <v>1</v>
      </c>
      <c r="K143" s="188">
        <f>'Unit 2'!$M143</f>
        <v>1</v>
      </c>
      <c r="L143" s="188">
        <f>'Unit 3'!$M143</f>
        <v>1</v>
      </c>
      <c r="M143" s="188">
        <f>'Unit 4'!$M143</f>
        <v>1</v>
      </c>
      <c r="N143" s="188">
        <f>'Unit 5'!$M143</f>
        <v>1</v>
      </c>
      <c r="O143" s="188">
        <f>'Unit 6'!$M143</f>
        <v>1</v>
      </c>
      <c r="P143" s="188">
        <f>'Unit 7'!$M143</f>
        <v>1</v>
      </c>
      <c r="Q143" s="188">
        <f>'Unit 8'!$M143</f>
        <v>1</v>
      </c>
      <c r="R143" s="188">
        <f>'Unit 9'!$M143</f>
        <v>1</v>
      </c>
      <c r="S143" s="188">
        <f>'Unit 10'!$M143</f>
        <v>1</v>
      </c>
    </row>
    <row r="144" spans="1:19" customFormat="1" ht="28.8" x14ac:dyDescent="0.3">
      <c r="A144" s="35"/>
      <c r="B144" s="36"/>
      <c r="C144" s="36"/>
      <c r="D144" s="4" t="s">
        <v>10</v>
      </c>
      <c r="E144" s="3" t="s">
        <v>399</v>
      </c>
      <c r="F144" s="8"/>
      <c r="G144" s="3" t="s">
        <v>400</v>
      </c>
      <c r="H144" s="8"/>
      <c r="I144" s="6"/>
      <c r="J144" s="188">
        <f>'Unit 1'!$M144</f>
        <v>1</v>
      </c>
      <c r="K144" s="188">
        <f>'Unit 2'!$M144</f>
        <v>1</v>
      </c>
      <c r="L144" s="188">
        <f>'Unit 3'!$M144</f>
        <v>1</v>
      </c>
      <c r="M144" s="188">
        <f>'Unit 4'!$M144</f>
        <v>1</v>
      </c>
      <c r="N144" s="188">
        <f>'Unit 5'!$M144</f>
        <v>1</v>
      </c>
      <c r="O144" s="188">
        <f>'Unit 6'!$M144</f>
        <v>1</v>
      </c>
      <c r="P144" s="188">
        <f>'Unit 7'!$M144</f>
        <v>1</v>
      </c>
      <c r="Q144" s="188">
        <f>'Unit 8'!$M144</f>
        <v>1</v>
      </c>
      <c r="R144" s="188">
        <f>'Unit 9'!$M144</f>
        <v>1</v>
      </c>
      <c r="S144" s="188">
        <f>'Unit 10'!$M144</f>
        <v>1</v>
      </c>
    </row>
    <row r="145" spans="1:19" customFormat="1" ht="45.75" customHeight="1" x14ac:dyDescent="0.3">
      <c r="A145" s="35"/>
      <c r="B145" s="36"/>
      <c r="C145" s="36"/>
      <c r="D145" s="4" t="s">
        <v>12</v>
      </c>
      <c r="E145" s="3" t="s">
        <v>131</v>
      </c>
      <c r="F145" s="8"/>
      <c r="G145" s="3" t="s">
        <v>132</v>
      </c>
      <c r="H145" s="8"/>
      <c r="I145" s="6"/>
      <c r="J145" s="188">
        <f>'Unit 1'!$M145</f>
        <v>1</v>
      </c>
      <c r="K145" s="188">
        <f>'Unit 2'!$M145</f>
        <v>1</v>
      </c>
      <c r="L145" s="188">
        <f>'Unit 3'!$M145</f>
        <v>1</v>
      </c>
      <c r="M145" s="188">
        <f>'Unit 4'!$M145</f>
        <v>1</v>
      </c>
      <c r="N145" s="188">
        <f>'Unit 5'!$M145</f>
        <v>1</v>
      </c>
      <c r="O145" s="188">
        <f>'Unit 6'!$M145</f>
        <v>1</v>
      </c>
      <c r="P145" s="188">
        <f>'Unit 7'!$M145</f>
        <v>1</v>
      </c>
      <c r="Q145" s="188">
        <f>'Unit 8'!$M145</f>
        <v>1</v>
      </c>
      <c r="R145" s="188">
        <f>'Unit 9'!$M145</f>
        <v>1</v>
      </c>
      <c r="S145" s="188">
        <f>'Unit 10'!$M145</f>
        <v>1</v>
      </c>
    </row>
    <row r="146" spans="1:19" customFormat="1" ht="31.5" customHeight="1" x14ac:dyDescent="0.3">
      <c r="A146" s="35"/>
      <c r="B146" s="36"/>
      <c r="C146" s="36"/>
      <c r="D146" s="4" t="s">
        <v>13</v>
      </c>
      <c r="E146" s="3" t="s">
        <v>133</v>
      </c>
      <c r="F146" s="8"/>
      <c r="G146" s="3" t="s">
        <v>134</v>
      </c>
      <c r="H146" s="8"/>
      <c r="I146" s="6"/>
      <c r="J146" s="188">
        <f>'Unit 1'!$M146</f>
        <v>1</v>
      </c>
      <c r="K146" s="188">
        <f>'Unit 2'!$M146</f>
        <v>1</v>
      </c>
      <c r="L146" s="188">
        <f>'Unit 3'!$M146</f>
        <v>1</v>
      </c>
      <c r="M146" s="188">
        <f>'Unit 4'!$M146</f>
        <v>1</v>
      </c>
      <c r="N146" s="188">
        <f>'Unit 5'!$M146</f>
        <v>1</v>
      </c>
      <c r="O146" s="188">
        <f>'Unit 6'!$M146</f>
        <v>1</v>
      </c>
      <c r="P146" s="188">
        <f>'Unit 7'!$M146</f>
        <v>1</v>
      </c>
      <c r="Q146" s="188">
        <f>'Unit 8'!$M146</f>
        <v>1</v>
      </c>
      <c r="R146" s="188">
        <f>'Unit 9'!$M146</f>
        <v>1</v>
      </c>
      <c r="S146" s="188">
        <f>'Unit 10'!$M146</f>
        <v>1</v>
      </c>
    </row>
    <row r="147" spans="1:19" customFormat="1" x14ac:dyDescent="0.3">
      <c r="A147" s="29"/>
      <c r="B147" s="30"/>
      <c r="C147" s="30">
        <v>4</v>
      </c>
      <c r="D147" s="203" t="s">
        <v>135</v>
      </c>
      <c r="E147" s="203"/>
      <c r="F147" s="32">
        <v>1.5</v>
      </c>
      <c r="G147" s="32"/>
      <c r="H147" s="32">
        <v>1.5</v>
      </c>
      <c r="I147" s="33">
        <f>AVERAGE(J147:S147)</f>
        <v>1.5</v>
      </c>
      <c r="J147" s="33">
        <f>IF(ISERROR(AVERAGE(J148:J150))=TRUE,"",(SUM(J148:J150)/COUNTA(J148:J150))*$H147)</f>
        <v>1.5</v>
      </c>
      <c r="K147" s="33">
        <f t="shared" ref="K147:S147" si="43">IF(ISERROR(AVERAGE(K148:K150))=TRUE,"",(SUM(K148:K150)/COUNTA(K148:K150))*$H147)</f>
        <v>1.5</v>
      </c>
      <c r="L147" s="33">
        <f t="shared" si="43"/>
        <v>1.5</v>
      </c>
      <c r="M147" s="33">
        <f t="shared" si="43"/>
        <v>1.5</v>
      </c>
      <c r="N147" s="33">
        <f t="shared" si="43"/>
        <v>1.5</v>
      </c>
      <c r="O147" s="33">
        <f t="shared" si="43"/>
        <v>1.5</v>
      </c>
      <c r="P147" s="33">
        <f t="shared" si="43"/>
        <v>1.5</v>
      </c>
      <c r="Q147" s="33">
        <f t="shared" si="43"/>
        <v>1.5</v>
      </c>
      <c r="R147" s="33">
        <f t="shared" si="43"/>
        <v>1.5</v>
      </c>
      <c r="S147" s="33">
        <f t="shared" si="43"/>
        <v>1.5</v>
      </c>
    </row>
    <row r="148" spans="1:19" customFormat="1" ht="33.75" customHeight="1" x14ac:dyDescent="0.3">
      <c r="A148" s="35"/>
      <c r="B148" s="36"/>
      <c r="C148" s="36"/>
      <c r="D148" s="4" t="s">
        <v>8</v>
      </c>
      <c r="E148" s="3" t="s">
        <v>401</v>
      </c>
      <c r="F148" s="8"/>
      <c r="G148" s="3" t="s">
        <v>136</v>
      </c>
      <c r="H148" s="8"/>
      <c r="I148" s="6"/>
      <c r="J148" s="188">
        <f>'Unit 1'!$M148</f>
        <v>1</v>
      </c>
      <c r="K148" s="188">
        <f>'Unit 2'!$M148</f>
        <v>1</v>
      </c>
      <c r="L148" s="188">
        <f>'Unit 3'!$M148</f>
        <v>1</v>
      </c>
      <c r="M148" s="188">
        <f>'Unit 4'!$M148</f>
        <v>1</v>
      </c>
      <c r="N148" s="188">
        <f>'Unit 5'!$M148</f>
        <v>1</v>
      </c>
      <c r="O148" s="188">
        <f>'Unit 6'!$M148</f>
        <v>1</v>
      </c>
      <c r="P148" s="188">
        <f>'Unit 7'!$M148</f>
        <v>1</v>
      </c>
      <c r="Q148" s="188">
        <f>'Unit 8'!$M148</f>
        <v>1</v>
      </c>
      <c r="R148" s="188">
        <f>'Unit 9'!$M148</f>
        <v>1</v>
      </c>
      <c r="S148" s="188">
        <f>'Unit 10'!$M148</f>
        <v>1</v>
      </c>
    </row>
    <row r="149" spans="1:19" customFormat="1" ht="28.8" x14ac:dyDescent="0.3">
      <c r="A149" s="35"/>
      <c r="B149" s="36"/>
      <c r="C149" s="36"/>
      <c r="D149" s="4" t="s">
        <v>9</v>
      </c>
      <c r="E149" s="3" t="s">
        <v>137</v>
      </c>
      <c r="F149" s="8"/>
      <c r="G149" s="3" t="s">
        <v>138</v>
      </c>
      <c r="H149" s="8"/>
      <c r="I149" s="6"/>
      <c r="J149" s="188">
        <f>'Unit 1'!$M149</f>
        <v>1</v>
      </c>
      <c r="K149" s="188">
        <f>'Unit 2'!$M149</f>
        <v>1</v>
      </c>
      <c r="L149" s="188">
        <f>'Unit 3'!$M149</f>
        <v>1</v>
      </c>
      <c r="M149" s="188">
        <f>'Unit 4'!$M149</f>
        <v>1</v>
      </c>
      <c r="N149" s="188">
        <f>'Unit 5'!$M149</f>
        <v>1</v>
      </c>
      <c r="O149" s="188">
        <f>'Unit 6'!$M149</f>
        <v>1</v>
      </c>
      <c r="P149" s="188">
        <f>'Unit 7'!$M149</f>
        <v>1</v>
      </c>
      <c r="Q149" s="188">
        <f>'Unit 8'!$M149</f>
        <v>1</v>
      </c>
      <c r="R149" s="188">
        <f>'Unit 9'!$M149</f>
        <v>1</v>
      </c>
      <c r="S149" s="188">
        <f>'Unit 10'!$M149</f>
        <v>1</v>
      </c>
    </row>
    <row r="150" spans="1:19" customFormat="1" ht="34.5" customHeight="1" x14ac:dyDescent="0.3">
      <c r="A150" s="35"/>
      <c r="B150" s="36"/>
      <c r="C150" s="36"/>
      <c r="D150" s="4" t="s">
        <v>10</v>
      </c>
      <c r="E150" s="3" t="s">
        <v>402</v>
      </c>
      <c r="F150" s="8"/>
      <c r="G150" s="3" t="s">
        <v>139</v>
      </c>
      <c r="H150" s="8"/>
      <c r="I150" s="6"/>
      <c r="J150" s="188">
        <f>'Unit 1'!$M150</f>
        <v>1</v>
      </c>
      <c r="K150" s="188">
        <f>'Unit 2'!$M150</f>
        <v>1</v>
      </c>
      <c r="L150" s="188">
        <f>'Unit 3'!$M150</f>
        <v>1</v>
      </c>
      <c r="M150" s="188">
        <f>'Unit 4'!$M150</f>
        <v>1</v>
      </c>
      <c r="N150" s="188">
        <f>'Unit 5'!$M150</f>
        <v>1</v>
      </c>
      <c r="O150" s="188">
        <f>'Unit 6'!$M150</f>
        <v>1</v>
      </c>
      <c r="P150" s="188">
        <f>'Unit 7'!$M150</f>
        <v>1</v>
      </c>
      <c r="Q150" s="188">
        <f>'Unit 8'!$M150</f>
        <v>1</v>
      </c>
      <c r="R150" s="188">
        <f>'Unit 9'!$M150</f>
        <v>1</v>
      </c>
      <c r="S150" s="188">
        <f>'Unit 10'!$M150</f>
        <v>1</v>
      </c>
    </row>
    <row r="151" spans="1:19" customFormat="1" x14ac:dyDescent="0.3">
      <c r="A151" s="29"/>
      <c r="B151" s="30"/>
      <c r="C151" s="30">
        <v>5</v>
      </c>
      <c r="D151" s="203" t="s">
        <v>140</v>
      </c>
      <c r="E151" s="203"/>
      <c r="F151" s="32">
        <v>0.5</v>
      </c>
      <c r="G151" s="32"/>
      <c r="H151" s="32">
        <v>0.5</v>
      </c>
      <c r="I151" s="33">
        <f>AVERAGE(J151:S151)</f>
        <v>0.5</v>
      </c>
      <c r="J151" s="33">
        <f>IF(ISERROR(AVERAGE(J152:J154))=TRUE,"",(SUM(J152:J154)/COUNTA(J152:J154))*$H151)</f>
        <v>0.5</v>
      </c>
      <c r="K151" s="33">
        <f t="shared" ref="K151:S151" si="44">IF(ISERROR(AVERAGE(K152:K154))=TRUE,"",(SUM(K152:K154)/COUNTA(K152:K154))*$H151)</f>
        <v>0.5</v>
      </c>
      <c r="L151" s="33">
        <f t="shared" si="44"/>
        <v>0.5</v>
      </c>
      <c r="M151" s="33">
        <f t="shared" si="44"/>
        <v>0.5</v>
      </c>
      <c r="N151" s="33">
        <f t="shared" si="44"/>
        <v>0.5</v>
      </c>
      <c r="O151" s="33">
        <f t="shared" si="44"/>
        <v>0.5</v>
      </c>
      <c r="P151" s="33">
        <f t="shared" si="44"/>
        <v>0.5</v>
      </c>
      <c r="Q151" s="33">
        <f t="shared" si="44"/>
        <v>0.5</v>
      </c>
      <c r="R151" s="33">
        <f t="shared" si="44"/>
        <v>0.5</v>
      </c>
      <c r="S151" s="33">
        <f t="shared" si="44"/>
        <v>0.5</v>
      </c>
    </row>
    <row r="152" spans="1:19" customFormat="1" ht="28.8" x14ac:dyDescent="0.3">
      <c r="A152" s="35"/>
      <c r="B152" s="36"/>
      <c r="C152" s="36"/>
      <c r="D152" s="4" t="s">
        <v>8</v>
      </c>
      <c r="E152" s="3" t="s">
        <v>403</v>
      </c>
      <c r="F152" s="8"/>
      <c r="G152" s="3" t="s">
        <v>404</v>
      </c>
      <c r="H152" s="8"/>
      <c r="I152" s="6"/>
      <c r="J152" s="188">
        <f>'Unit 1'!$M152</f>
        <v>1</v>
      </c>
      <c r="K152" s="188">
        <f>'Unit 2'!$M152</f>
        <v>1</v>
      </c>
      <c r="L152" s="188">
        <f>'Unit 3'!$M152</f>
        <v>1</v>
      </c>
      <c r="M152" s="188">
        <f>'Unit 4'!$M152</f>
        <v>1</v>
      </c>
      <c r="N152" s="188">
        <f>'Unit 5'!$M152</f>
        <v>1</v>
      </c>
      <c r="O152" s="188">
        <f>'Unit 6'!$M152</f>
        <v>1</v>
      </c>
      <c r="P152" s="188">
        <f>'Unit 7'!$M152</f>
        <v>1</v>
      </c>
      <c r="Q152" s="188">
        <f>'Unit 8'!$M152</f>
        <v>1</v>
      </c>
      <c r="R152" s="188">
        <f>'Unit 9'!$M152</f>
        <v>1</v>
      </c>
      <c r="S152" s="188">
        <f>'Unit 10'!$M152</f>
        <v>1</v>
      </c>
    </row>
    <row r="153" spans="1:19" customFormat="1" ht="34.5" customHeight="1" x14ac:dyDescent="0.3">
      <c r="A153" s="35"/>
      <c r="B153" s="36"/>
      <c r="C153" s="36"/>
      <c r="D153" s="4" t="s">
        <v>9</v>
      </c>
      <c r="E153" s="3" t="s">
        <v>405</v>
      </c>
      <c r="F153" s="8"/>
      <c r="G153" s="3" t="s">
        <v>406</v>
      </c>
      <c r="H153" s="8"/>
      <c r="I153" s="6"/>
      <c r="J153" s="188">
        <f>'Unit 1'!$M153</f>
        <v>1</v>
      </c>
      <c r="K153" s="188">
        <f>'Unit 2'!$M153</f>
        <v>1</v>
      </c>
      <c r="L153" s="188">
        <f>'Unit 3'!$M153</f>
        <v>1</v>
      </c>
      <c r="M153" s="188">
        <f>'Unit 4'!$M153</f>
        <v>1</v>
      </c>
      <c r="N153" s="188">
        <f>'Unit 5'!$M153</f>
        <v>1</v>
      </c>
      <c r="O153" s="188">
        <f>'Unit 6'!$M153</f>
        <v>1</v>
      </c>
      <c r="P153" s="188">
        <f>'Unit 7'!$M153</f>
        <v>1</v>
      </c>
      <c r="Q153" s="188">
        <f>'Unit 8'!$M153</f>
        <v>1</v>
      </c>
      <c r="R153" s="188">
        <f>'Unit 9'!$M153</f>
        <v>1</v>
      </c>
      <c r="S153" s="188">
        <f>'Unit 10'!$M153</f>
        <v>1</v>
      </c>
    </row>
    <row r="154" spans="1:19" customFormat="1" ht="33.75" customHeight="1" x14ac:dyDescent="0.3">
      <c r="A154" s="35"/>
      <c r="B154" s="36"/>
      <c r="C154" s="36"/>
      <c r="D154" s="4" t="s">
        <v>10</v>
      </c>
      <c r="E154" s="3" t="s">
        <v>407</v>
      </c>
      <c r="F154" s="8"/>
      <c r="G154" s="3" t="s">
        <v>408</v>
      </c>
      <c r="H154" s="8"/>
      <c r="I154" s="6"/>
      <c r="J154" s="188">
        <f>'Unit 1'!$M154</f>
        <v>1</v>
      </c>
      <c r="K154" s="188">
        <f>'Unit 2'!$M154</f>
        <v>1</v>
      </c>
      <c r="L154" s="188">
        <f>'Unit 3'!$M154</f>
        <v>1</v>
      </c>
      <c r="M154" s="188">
        <f>'Unit 4'!$M154</f>
        <v>1</v>
      </c>
      <c r="N154" s="188">
        <f>'Unit 5'!$M154</f>
        <v>1</v>
      </c>
      <c r="O154" s="188">
        <f>'Unit 6'!$M154</f>
        <v>1</v>
      </c>
      <c r="P154" s="188">
        <f>'Unit 7'!$M154</f>
        <v>1</v>
      </c>
      <c r="Q154" s="188">
        <f>'Unit 8'!$M154</f>
        <v>1</v>
      </c>
      <c r="R154" s="188">
        <f>'Unit 9'!$M154</f>
        <v>1</v>
      </c>
      <c r="S154" s="188">
        <f>'Unit 10'!$M154</f>
        <v>1</v>
      </c>
    </row>
    <row r="155" spans="1:19" ht="15.6" x14ac:dyDescent="0.3">
      <c r="A155" s="204" t="s">
        <v>485</v>
      </c>
      <c r="B155" s="204"/>
      <c r="C155" s="204"/>
      <c r="D155" s="204"/>
      <c r="E155" s="204"/>
      <c r="F155" s="81"/>
      <c r="G155" s="82"/>
      <c r="H155" s="81" t="s">
        <v>470</v>
      </c>
      <c r="I155" s="195">
        <f>SUM(I7+I24+I29+I34+I46+I72+I84+I128)</f>
        <v>23.5</v>
      </c>
      <c r="J155" s="82"/>
      <c r="K155" s="82"/>
      <c r="L155" s="82"/>
      <c r="M155" s="82"/>
      <c r="N155" s="82"/>
      <c r="O155" s="82"/>
      <c r="P155" s="82"/>
      <c r="Q155" s="82"/>
      <c r="R155" s="82"/>
      <c r="S155" s="82"/>
    </row>
  </sheetData>
  <autoFilter ref="A7:S155" xr:uid="{00000000-0009-0000-0000-000002000000}"/>
  <mergeCells count="39">
    <mergeCell ref="J2:M2"/>
    <mergeCell ref="A4:E4"/>
    <mergeCell ref="B6:E6"/>
    <mergeCell ref="D45:E45"/>
    <mergeCell ref="D8:E8"/>
    <mergeCell ref="D12:E12"/>
    <mergeCell ref="D16:E16"/>
    <mergeCell ref="D21:E21"/>
    <mergeCell ref="D25:E25"/>
    <mergeCell ref="D28:E28"/>
    <mergeCell ref="D35:E35"/>
    <mergeCell ref="D39:E39"/>
    <mergeCell ref="D42:E42"/>
    <mergeCell ref="G90:G95"/>
    <mergeCell ref="D47:E47"/>
    <mergeCell ref="D52:E52"/>
    <mergeCell ref="D53:E53"/>
    <mergeCell ref="D56:E56"/>
    <mergeCell ref="D57:E57"/>
    <mergeCell ref="D64:E64"/>
    <mergeCell ref="D120:E120"/>
    <mergeCell ref="D67:E67"/>
    <mergeCell ref="D70:E70"/>
    <mergeCell ref="D73:E73"/>
    <mergeCell ref="D80:E80"/>
    <mergeCell ref="D85:E85"/>
    <mergeCell ref="G96:G101"/>
    <mergeCell ref="D102:E102"/>
    <mergeCell ref="D109:E109"/>
    <mergeCell ref="G112:G115"/>
    <mergeCell ref="D118:E118"/>
    <mergeCell ref="D151:E151"/>
    <mergeCell ref="A155:E155"/>
    <mergeCell ref="D125:E125"/>
    <mergeCell ref="D127:E127"/>
    <mergeCell ref="D129:E129"/>
    <mergeCell ref="D135:E135"/>
    <mergeCell ref="D141:E141"/>
    <mergeCell ref="D147:E147"/>
  </mergeCells>
  <conditionalFormatting sqref="E32">
    <cfRule type="containsText" dxfId="10" priority="1" operator="containsText" text="Dihapus">
      <formula>NOT(ISERROR(SEARCH("Dihapus",E32)))</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55"/>
  <sheetViews>
    <sheetView zoomScale="80" zoomScaleNormal="80" workbookViewId="0">
      <pane ySplit="5" topLeftCell="A146" activePane="bottomLeft" state="frozen"/>
      <selection pane="bottomLeft" activeCell="E157" sqref="E157"/>
    </sheetView>
  </sheetViews>
  <sheetFormatPr defaultColWidth="9.109375" defaultRowHeight="14.4" x14ac:dyDescent="0.3"/>
  <cols>
    <col min="1" max="1" width="3.44140625" style="124" customWidth="1"/>
    <col min="2" max="2" width="4.44140625" style="125" customWidth="1"/>
    <col min="3" max="3" width="3.44140625" style="125" customWidth="1"/>
    <col min="4" max="4" width="2.88671875" style="126" customWidth="1"/>
    <col min="5" max="5" width="43.44140625" style="127" bestFit="1" customWidth="1"/>
    <col min="6" max="6" width="2.88671875" style="85" hidden="1" customWidth="1"/>
    <col min="7" max="7" width="5.44140625" style="128" hidden="1" customWidth="1"/>
    <col min="8" max="8" width="6.44140625" style="129" bestFit="1" customWidth="1"/>
    <col min="9" max="9" width="82.88671875" style="85" bestFit="1" customWidth="1"/>
    <col min="10" max="10" width="6.44140625" style="129" hidden="1" customWidth="1"/>
    <col min="11" max="11" width="11.109375" style="85" customWidth="1"/>
    <col min="12" max="13" width="9.109375" style="85"/>
    <col min="14" max="14" width="10.88671875" style="85" bestFit="1" customWidth="1"/>
    <col min="15" max="15" width="6.109375" style="85" customWidth="1"/>
    <col min="16" max="16" width="47.44140625" style="85" customWidth="1"/>
    <col min="17" max="16384" width="9.109375" style="85"/>
  </cols>
  <sheetData>
    <row r="1" spans="1:16" ht="15" thickBot="1" x14ac:dyDescent="0.35">
      <c r="E1" s="85"/>
    </row>
    <row r="2" spans="1:16" ht="24.9" customHeight="1" thickBot="1" x14ac:dyDescent="0.35">
      <c r="E2" s="85"/>
      <c r="K2" s="218" t="s">
        <v>475</v>
      </c>
      <c r="L2" s="219"/>
      <c r="M2" s="219"/>
      <c r="N2" s="220"/>
    </row>
    <row r="3" spans="1:16" ht="16.5" customHeight="1" x14ac:dyDescent="0.7">
      <c r="E3" s="85"/>
      <c r="K3" s="147"/>
      <c r="L3" s="147"/>
      <c r="M3" s="147"/>
      <c r="N3" s="147"/>
    </row>
    <row r="4" spans="1:16" s="12" customFormat="1" ht="28.8" x14ac:dyDescent="0.3">
      <c r="A4" s="221" t="s">
        <v>0</v>
      </c>
      <c r="B4" s="221"/>
      <c r="C4" s="221"/>
      <c r="D4" s="221"/>
      <c r="E4" s="221"/>
      <c r="F4" s="222" t="s">
        <v>155</v>
      </c>
      <c r="G4" s="222"/>
      <c r="H4" s="9" t="s">
        <v>1</v>
      </c>
      <c r="I4" s="10" t="s">
        <v>2</v>
      </c>
      <c r="J4" s="9" t="s">
        <v>1</v>
      </c>
      <c r="K4" s="136" t="s">
        <v>156</v>
      </c>
      <c r="L4" s="137" t="s">
        <v>157</v>
      </c>
      <c r="M4" s="138" t="s">
        <v>158</v>
      </c>
      <c r="N4" s="144" t="s">
        <v>159</v>
      </c>
      <c r="P4" s="11" t="s">
        <v>160</v>
      </c>
    </row>
    <row r="5" spans="1:16" s="12" customFormat="1" x14ac:dyDescent="0.3">
      <c r="A5" s="171"/>
      <c r="B5" s="172"/>
      <c r="C5" s="172"/>
      <c r="D5" s="172"/>
      <c r="E5" s="172"/>
      <c r="F5" s="13"/>
      <c r="G5" s="13"/>
      <c r="H5" s="14"/>
      <c r="I5" s="173"/>
      <c r="J5" s="14"/>
      <c r="K5" s="174"/>
      <c r="L5" s="175"/>
      <c r="M5" s="173"/>
      <c r="N5" s="170"/>
      <c r="P5" s="15"/>
    </row>
    <row r="6" spans="1:16" s="21" customFormat="1" x14ac:dyDescent="0.3">
      <c r="A6" s="93" t="s">
        <v>3</v>
      </c>
      <c r="B6" s="223" t="s">
        <v>4</v>
      </c>
      <c r="C6" s="223"/>
      <c r="D6" s="223"/>
      <c r="E6" s="223"/>
      <c r="F6" s="180"/>
      <c r="G6" s="180"/>
      <c r="H6" s="97"/>
      <c r="I6" s="97"/>
      <c r="J6" s="97"/>
      <c r="K6" s="97"/>
      <c r="L6" s="97"/>
      <c r="M6" s="181"/>
      <c r="N6" s="145"/>
      <c r="P6" s="18"/>
    </row>
    <row r="7" spans="1:16" customFormat="1" x14ac:dyDescent="0.3">
      <c r="A7" s="44"/>
      <c r="B7" s="45" t="s">
        <v>5</v>
      </c>
      <c r="C7" s="46" t="s">
        <v>6</v>
      </c>
      <c r="D7" s="47"/>
      <c r="E7" s="48"/>
      <c r="F7" s="49"/>
      <c r="G7" s="49"/>
      <c r="H7" s="50">
        <v>2.5</v>
      </c>
      <c r="I7" s="50"/>
      <c r="J7" s="50"/>
      <c r="K7" s="50"/>
      <c r="L7" s="50"/>
      <c r="M7" s="51">
        <f>M8+M12+M16+M21</f>
        <v>2.5</v>
      </c>
      <c r="N7" s="53">
        <f>M7/H7</f>
        <v>1</v>
      </c>
      <c r="P7" s="27"/>
    </row>
    <row r="8" spans="1:16" customFormat="1" x14ac:dyDescent="0.3">
      <c r="A8" s="29"/>
      <c r="B8" s="30"/>
      <c r="C8" s="30">
        <v>1</v>
      </c>
      <c r="D8" s="203" t="s">
        <v>7</v>
      </c>
      <c r="E8" s="203"/>
      <c r="F8" s="31"/>
      <c r="G8" s="31"/>
      <c r="H8" s="32">
        <v>0.5</v>
      </c>
      <c r="I8" s="32"/>
      <c r="J8" s="32">
        <v>0.5</v>
      </c>
      <c r="K8" s="32"/>
      <c r="L8" s="32"/>
      <c r="M8" s="33">
        <f>IF(COUNT(M9:M11)=COUNTA(M9:M11),AVERAGE(M9:M11)*J8,"ISI DULU")</f>
        <v>0.5</v>
      </c>
      <c r="N8" s="34">
        <f>M8/J8</f>
        <v>1</v>
      </c>
      <c r="P8" s="32"/>
    </row>
    <row r="9" spans="1:16" s="153" customFormat="1" ht="57.6" customHeight="1" x14ac:dyDescent="0.3">
      <c r="A9" s="148"/>
      <c r="B9" s="149"/>
      <c r="C9" s="149"/>
      <c r="D9" s="182" t="s">
        <v>8</v>
      </c>
      <c r="E9" s="183" t="s">
        <v>451</v>
      </c>
      <c r="F9" s="150" t="s">
        <v>150</v>
      </c>
      <c r="G9" s="151"/>
      <c r="H9" s="152"/>
      <c r="I9" s="2" t="s">
        <v>431</v>
      </c>
      <c r="J9" s="38"/>
      <c r="K9" s="6" t="s">
        <v>161</v>
      </c>
      <c r="L9" s="132" t="s">
        <v>436</v>
      </c>
      <c r="M9" s="6">
        <f>IF(K9="Ya/Tidak",IF(L9="Ya",1,IF(L9="Tidak",0,"Blm Diisi")),IF(K9="A/B/C",IF(L9="A",1,IF(L9="B",0.5,IF(L9="C",0,"Blm Diisi"))),IF(K9="A/B/C/D",IF(L9="A",1,IF(L9="B",0.67,IF(L9="C",0.33,IF(L9="D",0,"Blm Diisi")))),IF(K9="A/B/C/D/E",IF(L9="A",1,IF(L9="B",0.75,IF(L9="C",0.5,IF(L9="D",0.25,IF(L9="E",0,"Blm Diisi")))))))))</f>
        <v>1</v>
      </c>
      <c r="N9" s="38"/>
      <c r="P9" s="37"/>
    </row>
    <row r="10" spans="1:16" customFormat="1" ht="115.2" x14ac:dyDescent="0.3">
      <c r="A10" s="35"/>
      <c r="B10" s="36"/>
      <c r="C10" s="36"/>
      <c r="D10" s="4" t="s">
        <v>9</v>
      </c>
      <c r="E10" s="186" t="s">
        <v>448</v>
      </c>
      <c r="F10" s="6" t="s">
        <v>150</v>
      </c>
      <c r="G10" s="7"/>
      <c r="H10" s="8"/>
      <c r="I10" s="39" t="s">
        <v>447</v>
      </c>
      <c r="J10" s="38"/>
      <c r="K10" s="6" t="s">
        <v>162</v>
      </c>
      <c r="L10" s="37" t="s">
        <v>436</v>
      </c>
      <c r="M10" s="6">
        <f>IF(K10="Ya/Tidak",IF(L10="Ya",1,IF(L10="Tidak",0,"Blm Diisi")),IF(K10="A/B/C",IF(L10="A",1,IF(L10="B",0.5,IF(L10="C",0,"Blm Diisi"))),IF(K10="A/B/C/D",IF(L10="A",1,IF(L10="B",0.67,IF(L10="C",0.33,IF(L10="D",0,"Blm Diisi")))),IF(K10="A/B/C/D/E",IF(L10="A",1,IF(L10="B",0.75,IF(L10="C",0.5,IF(L10="D",0.25,IF(L10="E",0,"Blm Diisi")))))))))</f>
        <v>1</v>
      </c>
      <c r="N10" s="38"/>
      <c r="P10" s="37"/>
    </row>
    <row r="11" spans="1:16" customFormat="1" ht="103.65" customHeight="1" x14ac:dyDescent="0.3">
      <c r="A11" s="35"/>
      <c r="B11" s="36"/>
      <c r="C11" s="36"/>
      <c r="D11" s="4" t="s">
        <v>10</v>
      </c>
      <c r="E11" s="186" t="s">
        <v>449</v>
      </c>
      <c r="F11" s="6" t="s">
        <v>150</v>
      </c>
      <c r="G11" s="7"/>
      <c r="H11" s="8"/>
      <c r="I11" s="3" t="s">
        <v>450</v>
      </c>
      <c r="J11" s="38"/>
      <c r="K11" s="6" t="s">
        <v>162</v>
      </c>
      <c r="L11" s="37" t="s">
        <v>436</v>
      </c>
      <c r="M11" s="6">
        <f>IF(K11="Ya/Tidak",IF(L11="Ya",1,IF(L11="Tidak",0,"Blm Diisi")),IF(K11="A/B/C",IF(L11="A",1,IF(L11="B",0.5,IF(L11="C",0,"Blm Diisi"))),IF(K11="A/B/C/D",IF(L11="A",1,IF(L11="B",0.67,IF(L11="C",0.33,IF(L11="D",0,"Blm Diisi")))),IF(K11="A/B/C/D/E",IF(L11="A",1,IF(L11="B",0.75,IF(L11="C",0.5,IF(L11="D",0.25,IF(L11="E",0,"Blm Diisi")))))))))</f>
        <v>1</v>
      </c>
      <c r="N11" s="38"/>
      <c r="P11" s="37"/>
    </row>
    <row r="12" spans="1:16" customFormat="1" ht="19.5" customHeight="1" x14ac:dyDescent="0.3">
      <c r="A12" s="140"/>
      <c r="B12" s="141"/>
      <c r="C12" s="141">
        <v>2</v>
      </c>
      <c r="D12" s="216" t="s">
        <v>163</v>
      </c>
      <c r="E12" s="216"/>
      <c r="F12" s="142"/>
      <c r="G12" s="40"/>
      <c r="H12" s="33">
        <v>0.5</v>
      </c>
      <c r="I12" s="33"/>
      <c r="J12" s="33">
        <v>0.5</v>
      </c>
      <c r="K12" s="33"/>
      <c r="L12" s="33"/>
      <c r="M12" s="33">
        <f>IF(COUNT(M13:M15)=COUNTA(M13:M15),AVERAGE(M13:M15)*J12,"ISI DULU")</f>
        <v>0.5</v>
      </c>
      <c r="N12" s="34">
        <f>M12/J12</f>
        <v>1</v>
      </c>
      <c r="P12" s="41"/>
    </row>
    <row r="13" spans="1:16" customFormat="1" ht="28.8" x14ac:dyDescent="0.3">
      <c r="A13" s="35"/>
      <c r="B13" s="36"/>
      <c r="C13" s="36"/>
      <c r="D13" s="4" t="s">
        <v>8</v>
      </c>
      <c r="E13" s="3" t="s">
        <v>452</v>
      </c>
      <c r="F13" s="6" t="s">
        <v>150</v>
      </c>
      <c r="G13" s="7"/>
      <c r="H13" s="8"/>
      <c r="I13" s="2" t="s">
        <v>453</v>
      </c>
      <c r="J13" s="8"/>
      <c r="K13" s="6" t="s">
        <v>14</v>
      </c>
      <c r="L13" s="132" t="s">
        <v>150</v>
      </c>
      <c r="M13" s="6">
        <f>IF(K13="Ya/Tidak",IF(L13="Ya",1,IF(L13="Tidak",0,"Blm Diisi")),IF(K13="A/B/C",IF(L13="A",1,IF(L13="B",0.5,IF(L13="C",0,"Blm Diisi"))),IF(K13="A/B/C/D",IF(L13="A",1,IF(L13="B",0.67,IF(L13="C",0.33,IF(L13="D",0,"Blm Diisi")))),IF(K13="A/B/C/D/E",IF(L13="A",1,IF(L13="B",0.75,IF(L13="C",0.5,IF(L13="D",0.25,IF(L13="E",0,"Blm Diisi")))))))))</f>
        <v>1</v>
      </c>
      <c r="N13" s="38"/>
      <c r="P13" s="37"/>
    </row>
    <row r="14" spans="1:16" customFormat="1" ht="117.6" customHeight="1" x14ac:dyDescent="0.3">
      <c r="A14" s="35"/>
      <c r="B14" s="36"/>
      <c r="C14" s="36"/>
      <c r="D14" s="4" t="s">
        <v>13</v>
      </c>
      <c r="E14" s="3" t="s">
        <v>454</v>
      </c>
      <c r="F14" s="6" t="s">
        <v>150</v>
      </c>
      <c r="G14" s="7"/>
      <c r="H14" s="8"/>
      <c r="I14" s="2" t="s">
        <v>433</v>
      </c>
      <c r="J14" s="8"/>
      <c r="K14" s="6" t="s">
        <v>162</v>
      </c>
      <c r="L14" s="132" t="s">
        <v>436</v>
      </c>
      <c r="M14" s="6">
        <f>IF(K14="Ya/Tidak",IF(L14="Ya",1,IF(L14="Tidak",0,"Blm Diisi")),IF(K14="A/B/C",IF(L14="A",1,IF(L14="B",0.5,IF(L14="C",0,"Blm Diisi"))),IF(K14="A/B/C/D",IF(L14="A",1,IF(L14="B",0.67,IF(L14="C",0.33,IF(L14="D",0,"Blm Diisi")))),IF(K14="A/B/C/D/E",IF(L14="A",1,IF(L14="B",0.75,IF(L14="C",0.5,IF(L14="D",0.25,IF(L14="E",0,"Blm Diisi")))))))))</f>
        <v>1</v>
      </c>
      <c r="N14" s="38"/>
      <c r="P14" s="37"/>
    </row>
    <row r="15" spans="1:16" customFormat="1" ht="72" x14ac:dyDescent="0.3">
      <c r="A15" s="35"/>
      <c r="B15" s="36"/>
      <c r="C15" s="36"/>
      <c r="D15" s="4" t="s">
        <v>185</v>
      </c>
      <c r="E15" s="2" t="s">
        <v>438</v>
      </c>
      <c r="F15" s="6"/>
      <c r="G15" s="7"/>
      <c r="H15" s="8"/>
      <c r="I15" s="2" t="s">
        <v>432</v>
      </c>
      <c r="J15" s="8"/>
      <c r="K15" s="6" t="s">
        <v>161</v>
      </c>
      <c r="L15" s="132" t="s">
        <v>436</v>
      </c>
      <c r="M15" s="6">
        <f>IF(K15="Ya/Tidak",IF(L15="Ya",1,IF(L15="Tidak",0,"Blm Diisi")),IF(K15="A/B/C",IF(L15="A",1,IF(L15="B",0.5,IF(L15="C",0,"Blm Diisi"))),IF(K15="A/B/C/D",IF(L15="A",1,IF(L15="B",0.67,IF(L15="C",0.33,IF(L15="D",0,"Blm Diisi")))),IF(K15="A/B/C/D/E",IF(L15="A",1,IF(L15="B",0.75,IF(L15="C",0.5,IF(L15="D",0.25,IF(L15="E",0,"Blm Diisi")))))))))</f>
        <v>1</v>
      </c>
      <c r="N15" s="38"/>
      <c r="P15" s="37"/>
    </row>
    <row r="16" spans="1:16" customFormat="1" x14ac:dyDescent="0.3">
      <c r="A16" s="29"/>
      <c r="B16" s="30"/>
      <c r="C16" s="30">
        <v>3</v>
      </c>
      <c r="D16" s="203" t="s">
        <v>15</v>
      </c>
      <c r="E16" s="203"/>
      <c r="F16" s="31"/>
      <c r="G16" s="31"/>
      <c r="H16" s="32">
        <v>1</v>
      </c>
      <c r="I16" s="32"/>
      <c r="J16" s="32">
        <v>1</v>
      </c>
      <c r="K16" s="33"/>
      <c r="L16" s="33"/>
      <c r="M16" s="33">
        <f>IF(COUNT(M17:M20)=COUNTA(M17:M20),AVERAGE(M17:M20)*J16,"ISI DULU")</f>
        <v>1</v>
      </c>
      <c r="N16" s="34">
        <f>M16/J16</f>
        <v>1</v>
      </c>
      <c r="P16" s="41"/>
    </row>
    <row r="17" spans="1:16" customFormat="1" ht="100.8" x14ac:dyDescent="0.3">
      <c r="A17" s="35"/>
      <c r="B17" s="36"/>
      <c r="C17" s="36"/>
      <c r="D17" s="4" t="s">
        <v>12</v>
      </c>
      <c r="E17" s="3" t="s">
        <v>179</v>
      </c>
      <c r="F17" s="7"/>
      <c r="G17" s="6" t="s">
        <v>177</v>
      </c>
      <c r="H17" s="8"/>
      <c r="I17" s="3" t="s">
        <v>180</v>
      </c>
      <c r="J17" s="38"/>
      <c r="K17" s="6" t="s">
        <v>162</v>
      </c>
      <c r="L17" s="37" t="s">
        <v>436</v>
      </c>
      <c r="M17" s="6">
        <f>IF(K17="Ya/Tidak",IF(L17="Ya",1,IF(L17="Tidak",0,"Blm Diisi")),IF(K17="A/B/C",IF(L17="A",1,IF(L17="B",0.5,IF(L17="C",0,"Blm Diisi"))),IF(K17="A/B/C/D",IF(L17="A",1,IF(L17="B",0.67,IF(L17="C",0.33,IF(L17="D",0,"Blm Diisi")))),IF(K17="A/B/C/D/E",IF(L17="A",1,IF(L17="B",0.75,IF(L17="C",0.5,IF(L17="D",0.25,IF(L17="E",0,"Blm Diisi")))))))))</f>
        <v>1</v>
      </c>
      <c r="N17" s="38"/>
      <c r="P17" s="37"/>
    </row>
    <row r="18" spans="1:16" customFormat="1" ht="43.2" x14ac:dyDescent="0.3">
      <c r="A18" s="35"/>
      <c r="B18" s="36"/>
      <c r="C18" s="36"/>
      <c r="D18" s="4" t="s">
        <v>16</v>
      </c>
      <c r="E18" s="3" t="s">
        <v>183</v>
      </c>
      <c r="F18" s="7"/>
      <c r="G18" s="6" t="s">
        <v>177</v>
      </c>
      <c r="H18" s="8"/>
      <c r="I18" s="3" t="s">
        <v>487</v>
      </c>
      <c r="J18" s="8"/>
      <c r="K18" s="6" t="s">
        <v>161</v>
      </c>
      <c r="L18" s="132" t="s">
        <v>436</v>
      </c>
      <c r="M18" s="6">
        <f>IF(K18="Ya/Tidak",IF(L18="Ya",1,IF(L18="Tidak",0,"Blm Diisi")),IF(K18="A/B/C",IF(L18="A",1,IF(L18="B",0.5,IF(L18="C",0,"Blm Diisi"))),IF(K18="A/B/C/D",IF(L18="A",1,IF(L18="B",0.67,IF(L18="C",0.33,IF(L18="D",0,"Blm Diisi")))),IF(K18="A/B/C/D/E",IF(L18="A",1,IF(L18="B",0.75,IF(L18="C",0.5,IF(L18="D",0.25,IF(L18="E",0,"Blm Diisi")))))))))</f>
        <v>1</v>
      </c>
      <c r="N18" s="38"/>
      <c r="P18" s="37"/>
    </row>
    <row r="19" spans="1:16" customFormat="1" ht="57.6" x14ac:dyDescent="0.3">
      <c r="A19" s="35"/>
      <c r="B19" s="36"/>
      <c r="C19" s="36"/>
      <c r="D19" s="4" t="s">
        <v>185</v>
      </c>
      <c r="E19" s="3" t="s">
        <v>186</v>
      </c>
      <c r="F19" s="6" t="s">
        <v>150</v>
      </c>
      <c r="G19" s="7"/>
      <c r="H19" s="8"/>
      <c r="I19" s="3" t="s">
        <v>187</v>
      </c>
      <c r="J19" s="8"/>
      <c r="K19" s="6" t="s">
        <v>161</v>
      </c>
      <c r="L19" s="132" t="s">
        <v>436</v>
      </c>
      <c r="M19" s="6">
        <f>IF(K19="Ya/Tidak",IF(L19="Ya",1,IF(L19="Tidak",0,"Blm Diisi")),IF(K19="A/B/C",IF(L19="A",1,IF(L19="B",0.5,IF(L19="C",0,"Blm Diisi"))),IF(K19="A/B/C/D",IF(L19="A",1,IF(L19="B",0.67,IF(L19="C",0.33,IF(L19="D",0,"Blm Diisi")))),IF(K19="A/B/C/D/E",IF(L19="A",1,IF(L19="B",0.75,IF(L19="C",0.5,IF(L19="D",0.25,IF(L19="E",0,"Blm Diisi")))))))))</f>
        <v>1</v>
      </c>
      <c r="N19" s="38"/>
      <c r="P19" s="37"/>
    </row>
    <row r="20" spans="1:16" customFormat="1" ht="86.4" x14ac:dyDescent="0.3">
      <c r="A20" s="35"/>
      <c r="B20" s="36"/>
      <c r="C20" s="36"/>
      <c r="D20" s="4" t="s">
        <v>211</v>
      </c>
      <c r="E20" s="2" t="s">
        <v>437</v>
      </c>
      <c r="F20" s="6"/>
      <c r="G20" s="7"/>
      <c r="H20" s="8"/>
      <c r="I20" s="3" t="s">
        <v>11</v>
      </c>
      <c r="J20" s="8"/>
      <c r="K20" s="6" t="s">
        <v>162</v>
      </c>
      <c r="L20" s="132" t="s">
        <v>436</v>
      </c>
      <c r="M20" s="6">
        <f>IF(K20="Ya/Tidak",IF(L20="Ya",1,IF(L20="Tidak",0,"Blm Diisi")),IF(K20="A/B/C",IF(L20="A",1,IF(L20="B",0.5,IF(L20="C",0,"Blm Diisi"))),IF(K20="A/B/C/D",IF(L20="A",1,IF(L20="B",0.67,IF(L20="C",0.33,IF(L20="D",0,"Blm Diisi")))),IF(K20="A/B/C/D/E",IF(L20="A",1,IF(L20="B",0.75,IF(L20="C",0.5,IF(L20="D",0.25,IF(L20="E",0,"Blm Diisi")))))))))</f>
        <v>1</v>
      </c>
      <c r="N20" s="38"/>
      <c r="P20" s="37"/>
    </row>
    <row r="21" spans="1:16" customFormat="1" x14ac:dyDescent="0.3">
      <c r="A21" s="29"/>
      <c r="B21" s="30"/>
      <c r="C21" s="30">
        <v>4</v>
      </c>
      <c r="D21" s="203" t="s">
        <v>17</v>
      </c>
      <c r="E21" s="203"/>
      <c r="F21" s="31"/>
      <c r="G21" s="31"/>
      <c r="H21" s="32">
        <v>0.5</v>
      </c>
      <c r="I21" s="32"/>
      <c r="J21" s="32">
        <v>0.5</v>
      </c>
      <c r="K21" s="33"/>
      <c r="L21" s="33"/>
      <c r="M21" s="33">
        <f>IF(COUNT(M22:M23)=COUNTA(M22:M23),AVERAGE(M22:M23)*J21,"ISI DULU")</f>
        <v>0.5</v>
      </c>
      <c r="N21" s="34">
        <f>M21/J21</f>
        <v>1</v>
      </c>
      <c r="P21" s="41"/>
    </row>
    <row r="22" spans="1:16" customFormat="1" ht="115.2" x14ac:dyDescent="0.3">
      <c r="A22" s="35"/>
      <c r="B22" s="36"/>
      <c r="C22" s="36"/>
      <c r="D22" s="4" t="s">
        <v>8</v>
      </c>
      <c r="E22" s="3" t="s">
        <v>455</v>
      </c>
      <c r="F22" s="6" t="s">
        <v>150</v>
      </c>
      <c r="G22" s="7"/>
      <c r="H22" s="8"/>
      <c r="I22" s="2" t="s">
        <v>434</v>
      </c>
      <c r="J22" s="8"/>
      <c r="K22" s="6" t="s">
        <v>162</v>
      </c>
      <c r="L22" s="132" t="s">
        <v>436</v>
      </c>
      <c r="M22" s="6">
        <f>IF(K22="Ya/Tidak",IF(L22="Ya",1,IF(L22="Tidak",0,"Blm Diisi")),IF(K22="A/B/C",IF(L22="A",1,IF(L22="B",0.5,IF(L22="C",0,"Blm Diisi"))),IF(K22="A/B/C/D",IF(L22="A",1,IF(L22="B",0.67,IF(L22="C",0.33,IF(L22="D",0,"Blm Diisi")))),IF(K22="A/B/C/D/E",IF(L22="A",1,IF(L22="B",0.75,IF(L22="C",0.5,IF(L22="D",0.25,IF(L22="E",0,"Blm Diisi")))))))))</f>
        <v>1</v>
      </c>
      <c r="N22" s="38"/>
      <c r="P22" s="37"/>
    </row>
    <row r="23" spans="1:16" customFormat="1" ht="115.2" x14ac:dyDescent="0.3">
      <c r="A23" s="35"/>
      <c r="B23" s="36"/>
      <c r="C23" s="36"/>
      <c r="D23" s="4" t="s">
        <v>10</v>
      </c>
      <c r="E23" s="3" t="s">
        <v>456</v>
      </c>
      <c r="F23" s="6" t="s">
        <v>150</v>
      </c>
      <c r="G23" s="7"/>
      <c r="H23" s="8"/>
      <c r="I23" s="2" t="s">
        <v>147</v>
      </c>
      <c r="J23" s="8"/>
      <c r="K23" s="6" t="s">
        <v>162</v>
      </c>
      <c r="L23" s="132" t="s">
        <v>436</v>
      </c>
      <c r="M23" s="6">
        <f>IF(K23="Ya/Tidak",IF(L23="Ya",1,IF(L23="Tidak",0,"Blm Diisi")),IF(K23="A/B/C",IF(L23="A",1,IF(L23="B",0.5,IF(L23="C",0,"Blm Diisi"))),IF(K23="A/B/C/D",IF(L23="A",1,IF(L23="B",0.67,IF(L23="C",0.33,IF(L23="D",0,"Blm Diisi")))),IF(K23="A/B/C/D/E",IF(L23="A",1,IF(L23="B",0.75,IF(L23="C",0.5,IF(L23="D",0.25,IF(L23="E",0,"Blm Diisi")))))))))</f>
        <v>1</v>
      </c>
      <c r="N23" s="38"/>
      <c r="P23" s="37"/>
    </row>
    <row r="24" spans="1:16" customFormat="1" x14ac:dyDescent="0.3">
      <c r="A24" s="44"/>
      <c r="B24" s="45" t="s">
        <v>19</v>
      </c>
      <c r="C24" s="46" t="s">
        <v>20</v>
      </c>
      <c r="D24" s="47"/>
      <c r="E24" s="48"/>
      <c r="F24" s="49"/>
      <c r="G24" s="49"/>
      <c r="H24" s="50">
        <v>1.25</v>
      </c>
      <c r="I24" s="50"/>
      <c r="J24" s="50"/>
      <c r="K24" s="51"/>
      <c r="L24" s="52"/>
      <c r="M24" s="51">
        <f>M25</f>
        <v>1.25</v>
      </c>
      <c r="N24" s="53">
        <f>M24/H24</f>
        <v>1</v>
      </c>
      <c r="P24" s="52"/>
    </row>
    <row r="25" spans="1:16" customFormat="1" x14ac:dyDescent="0.3">
      <c r="A25" s="29"/>
      <c r="B25" s="30"/>
      <c r="C25" s="30">
        <v>1</v>
      </c>
      <c r="D25" s="203" t="s">
        <v>21</v>
      </c>
      <c r="E25" s="203"/>
      <c r="F25" s="31"/>
      <c r="G25" s="31"/>
      <c r="H25" s="32">
        <v>1.25</v>
      </c>
      <c r="I25" s="32"/>
      <c r="J25" s="32">
        <v>1.25</v>
      </c>
      <c r="K25" s="33"/>
      <c r="L25" s="133"/>
      <c r="M25" s="33">
        <f>IF(COUNT(M26:M27)=COUNTA(M26:M27),AVERAGE(M26:M27)*J25,"ISI DULU")</f>
        <v>1.25</v>
      </c>
      <c r="N25" s="34">
        <f>M25/J25</f>
        <v>1</v>
      </c>
      <c r="P25" s="41"/>
    </row>
    <row r="26" spans="1:16" customFormat="1" ht="86.4" x14ac:dyDescent="0.3">
      <c r="A26" s="35"/>
      <c r="B26" s="36"/>
      <c r="C26" s="36"/>
      <c r="D26" s="4" t="s">
        <v>8</v>
      </c>
      <c r="E26" s="54" t="s">
        <v>457</v>
      </c>
      <c r="F26" s="6" t="s">
        <v>150</v>
      </c>
      <c r="G26" s="7"/>
      <c r="H26" s="8"/>
      <c r="I26" s="146" t="s">
        <v>439</v>
      </c>
      <c r="J26" s="8"/>
      <c r="K26" s="6" t="s">
        <v>161</v>
      </c>
      <c r="L26" s="132" t="s">
        <v>436</v>
      </c>
      <c r="M26" s="6">
        <f>IF(K26="Ya/Tidak",IF(L26="Ya",1,IF(L26="Tidak",0,"Blm Diisi")),IF(K26="A/B/C",IF(L26="A",1,IF(L26="B",0.5,IF(L26="C",0,"Blm Diisi"))),IF(K26="A/B/C/D",IF(L26="A",1,IF(L26="B",0.67,IF(L26="C",0.33,IF(L26="D",0,"Blm Diisi")))),IF(K26="A/B/C/D/E",IF(L26="A",1,IF(L26="B",0.75,IF(L26="C",0.5,IF(L26="D",0.25,IF(L26="E",0,"Blm Diisi")))))))))</f>
        <v>1</v>
      </c>
      <c r="N26" s="38"/>
      <c r="P26" s="37"/>
    </row>
    <row r="27" spans="1:16" customFormat="1" ht="86.4" x14ac:dyDescent="0.3">
      <c r="A27" s="35"/>
      <c r="B27" s="36"/>
      <c r="C27" s="36"/>
      <c r="D27" s="4" t="s">
        <v>9</v>
      </c>
      <c r="E27" s="3" t="s">
        <v>193</v>
      </c>
      <c r="F27" s="6" t="s">
        <v>150</v>
      </c>
      <c r="G27" s="7"/>
      <c r="H27" s="8"/>
      <c r="I27" s="3" t="s">
        <v>22</v>
      </c>
      <c r="J27" s="8"/>
      <c r="K27" s="6" t="s">
        <v>161</v>
      </c>
      <c r="L27" s="132" t="s">
        <v>436</v>
      </c>
      <c r="M27" s="6">
        <f>IF(K27="Ya/Tidak",IF(L27="Ya",1,IF(L27="Tidak",0,"Blm Diisi")),IF(K27="A/B/C",IF(L27="A",1,IF(L27="B",0.5,IF(L27="C",0,"Blm Diisi"))),IF(K27="A/B/C/D",IF(L27="A",1,IF(L27="B",0.67,IF(L27="C",0.33,IF(L27="D",0,"Blm Diisi")))),IF(K27="A/B/C/D/E",IF(L27="A",1,IF(L27="B",0.75,IF(L27="C",0.5,IF(L27="D",0.25,IF(L27="E",0,"Blm Diisi")))))))))</f>
        <v>1</v>
      </c>
      <c r="N27" s="38"/>
      <c r="P27" s="37"/>
    </row>
    <row r="28" spans="1:16" customFormat="1" x14ac:dyDescent="0.3">
      <c r="A28" s="29"/>
      <c r="B28" s="30"/>
      <c r="C28" s="30">
        <v>2</v>
      </c>
      <c r="D28" s="203" t="s">
        <v>194</v>
      </c>
      <c r="E28" s="203"/>
      <c r="F28" s="31"/>
      <c r="G28" s="31"/>
      <c r="H28" s="32">
        <v>2.5</v>
      </c>
      <c r="I28" s="32"/>
      <c r="J28" s="32"/>
      <c r="K28" s="33"/>
      <c r="L28" s="133"/>
      <c r="M28" s="33"/>
      <c r="N28" s="34"/>
      <c r="P28" s="41"/>
    </row>
    <row r="29" spans="1:16" customFormat="1" x14ac:dyDescent="0.3">
      <c r="A29" s="44"/>
      <c r="B29" s="45" t="s">
        <v>23</v>
      </c>
      <c r="C29" s="46" t="s">
        <v>24</v>
      </c>
      <c r="D29" s="47"/>
      <c r="E29" s="48"/>
      <c r="F29" s="49"/>
      <c r="G29" s="49"/>
      <c r="H29" s="50">
        <v>1.5</v>
      </c>
      <c r="I29" s="50"/>
      <c r="J29" s="50"/>
      <c r="K29" s="51"/>
      <c r="L29" s="52"/>
      <c r="M29" s="51">
        <f>M30</f>
        <v>1.5</v>
      </c>
      <c r="N29" s="53">
        <f>M29/H29</f>
        <v>1</v>
      </c>
      <c r="P29" s="52"/>
    </row>
    <row r="30" spans="1:16" customFormat="1" x14ac:dyDescent="0.3">
      <c r="A30" s="29"/>
      <c r="B30" s="30"/>
      <c r="C30" s="56" t="s">
        <v>25</v>
      </c>
      <c r="D30" s="56" t="s">
        <v>26</v>
      </c>
      <c r="E30" s="160"/>
      <c r="F30" s="31"/>
      <c r="G30" s="31"/>
      <c r="H30" s="32">
        <v>1.5</v>
      </c>
      <c r="I30" s="57"/>
      <c r="J30" s="32">
        <v>1.5</v>
      </c>
      <c r="K30" s="33"/>
      <c r="L30" s="133"/>
      <c r="M30" s="33">
        <f>IF(COUNT(M31:M32)=COUNTA(M31:M32),AVERAGE(M31:M32)*J30,"ISI DULU")</f>
        <v>1.5</v>
      </c>
      <c r="N30" s="34">
        <f>M30/J30</f>
        <v>1</v>
      </c>
      <c r="P30" s="41"/>
    </row>
    <row r="31" spans="1:16" customFormat="1" ht="86.4" x14ac:dyDescent="0.3">
      <c r="A31" s="35"/>
      <c r="B31" s="36"/>
      <c r="C31" s="58"/>
      <c r="D31" s="4" t="s">
        <v>16</v>
      </c>
      <c r="E31" s="3" t="s">
        <v>458</v>
      </c>
      <c r="F31" s="6" t="s">
        <v>150</v>
      </c>
      <c r="G31" s="7"/>
      <c r="H31" s="8"/>
      <c r="I31" s="3" t="s">
        <v>435</v>
      </c>
      <c r="J31" s="8"/>
      <c r="K31" s="6" t="s">
        <v>161</v>
      </c>
      <c r="L31" s="132" t="s">
        <v>436</v>
      </c>
      <c r="M31" s="6">
        <f>IF(K31="Ya/Tidak",IF(L31="Ya",1,IF(L31="Tidak",0,"Blm Diisi")),IF(K31="A/B/C",IF(L31="A",1,IF(L31="B",0.5,IF(L31="C",0,"Blm Diisi"))),IF(K31="A/B/C/D",IF(L31="A",1,IF(L31="B",0.67,IF(L31="C",0.33,IF(L31="D",0,"Blm Diisi")))),IF(K31="A/B/C/D/E",IF(L31="A",1,IF(L31="B",0.75,IF(L31="C",0.5,IF(L31="D",0.25,IF(L31="E",0,"Blm Diisi")))))))))</f>
        <v>1</v>
      </c>
      <c r="N31" s="38"/>
      <c r="P31" s="37"/>
    </row>
    <row r="32" spans="1:16" customFormat="1" ht="28.8" x14ac:dyDescent="0.3">
      <c r="A32" s="35"/>
      <c r="B32" s="36"/>
      <c r="C32" s="58"/>
      <c r="D32" s="4" t="s">
        <v>440</v>
      </c>
      <c r="E32" s="1" t="s">
        <v>27</v>
      </c>
      <c r="F32" s="6"/>
      <c r="G32" s="7"/>
      <c r="H32" s="8"/>
      <c r="I32" s="3" t="s">
        <v>14</v>
      </c>
      <c r="J32" s="8"/>
      <c r="K32" s="6" t="s">
        <v>14</v>
      </c>
      <c r="L32" s="132" t="s">
        <v>150</v>
      </c>
      <c r="M32" s="6">
        <f>IF(K32="Ya/Tidak",IF(L32="Ya",1,IF(L32="Tidak",0,"Blm Diisi")),IF(K32="A/B/C",IF(L32="A",1,IF(L32="B",0.5,IF(L32="C",0,"Blm Diisi"))),IF(K32="A/B/C/D",IF(L32="A",1,IF(L32="B",0.67,IF(L32="C",0.33,IF(L32="D",0,"Blm Diisi")))),IF(K32="A/B/C/D/E",IF(L32="A",1,IF(L32="B",0.75,IF(L32="C",0.5,IF(L32="D",0.25,IF(L32="E",0,"Blm Diisi")))))))))</f>
        <v>1</v>
      </c>
      <c r="N32" s="38"/>
      <c r="P32" s="37"/>
    </row>
    <row r="33" spans="1:16" customFormat="1" x14ac:dyDescent="0.3">
      <c r="A33" s="29"/>
      <c r="B33" s="30"/>
      <c r="C33" s="56" t="s">
        <v>28</v>
      </c>
      <c r="D33" s="56" t="s">
        <v>29</v>
      </c>
      <c r="E33" s="59"/>
      <c r="F33" s="31"/>
      <c r="G33" s="31"/>
      <c r="H33" s="32">
        <v>3</v>
      </c>
      <c r="I33" s="59"/>
      <c r="J33" s="32"/>
      <c r="K33" s="60"/>
      <c r="L33" s="133"/>
      <c r="M33" s="33"/>
      <c r="N33" s="34"/>
      <c r="P33" s="61"/>
    </row>
    <row r="34" spans="1:16" customFormat="1" x14ac:dyDescent="0.3">
      <c r="A34" s="44"/>
      <c r="B34" s="45" t="s">
        <v>31</v>
      </c>
      <c r="C34" s="46" t="s">
        <v>32</v>
      </c>
      <c r="D34" s="47"/>
      <c r="E34" s="48"/>
      <c r="F34" s="49"/>
      <c r="G34" s="49"/>
      <c r="H34" s="50">
        <v>2</v>
      </c>
      <c r="I34" s="50"/>
      <c r="J34" s="50"/>
      <c r="K34" s="51"/>
      <c r="L34" s="52"/>
      <c r="M34" s="51">
        <f>M35+M39+M42</f>
        <v>2</v>
      </c>
      <c r="N34" s="53">
        <f>M34/H34</f>
        <v>1</v>
      </c>
      <c r="P34" s="52"/>
    </row>
    <row r="35" spans="1:16" customFormat="1" x14ac:dyDescent="0.3">
      <c r="A35" s="29"/>
      <c r="B35" s="30"/>
      <c r="C35" s="30">
        <v>1</v>
      </c>
      <c r="D35" s="203" t="s">
        <v>33</v>
      </c>
      <c r="E35" s="203"/>
      <c r="F35" s="31"/>
      <c r="G35" s="31"/>
      <c r="H35" s="32">
        <v>0.625</v>
      </c>
      <c r="I35" s="32"/>
      <c r="J35" s="32">
        <v>0.625</v>
      </c>
      <c r="K35" s="33"/>
      <c r="L35" s="133"/>
      <c r="M35" s="33">
        <f>IF(COUNT(M36:M38)=COUNTA(M36:M38),AVERAGE(M36:M38)*J35,"ISI DULU")</f>
        <v>0.625</v>
      </c>
      <c r="N35" s="34">
        <f>M35/J35</f>
        <v>1</v>
      </c>
      <c r="P35" s="41"/>
    </row>
    <row r="36" spans="1:16" customFormat="1" ht="57.6" x14ac:dyDescent="0.3">
      <c r="A36" s="35"/>
      <c r="B36" s="36"/>
      <c r="C36" s="36"/>
      <c r="D36" s="4" t="s">
        <v>9</v>
      </c>
      <c r="E36" s="3" t="s">
        <v>36</v>
      </c>
      <c r="F36" s="6" t="s">
        <v>150</v>
      </c>
      <c r="G36" s="7"/>
      <c r="H36" s="8"/>
      <c r="I36" s="3" t="s">
        <v>37</v>
      </c>
      <c r="J36" s="8"/>
      <c r="K36" s="6" t="s">
        <v>162</v>
      </c>
      <c r="L36" s="132" t="s">
        <v>436</v>
      </c>
      <c r="M36" s="6">
        <f>IF(K36="Ya/Tidak",IF(L36="Ya",1,IF(L36="Tidak",0,"Blm Diisi")),IF(K36="A/B/C",IF(L36="A",1,IF(L36="B",0.5,IF(L36="C",0,"Blm Diisi"))),IF(K36="A/B/C/D",IF(L36="A",1,IF(L36="B",0.67,IF(L36="C",0.33,IF(L36="D",0,"Blm Diisi")))),IF(K36="A/B/C/D/E",IF(L36="A",1,IF(L36="B",0.75,IF(L36="C",0.5,IF(L36="D",0.25,IF(L36="E",0,"Blm Diisi")))))))))</f>
        <v>1</v>
      </c>
      <c r="N36" s="38"/>
      <c r="P36" s="37"/>
    </row>
    <row r="37" spans="1:16" customFormat="1" ht="57.6" x14ac:dyDescent="0.3">
      <c r="A37" s="35"/>
      <c r="B37" s="36"/>
      <c r="C37" s="36"/>
      <c r="D37" s="4" t="s">
        <v>10</v>
      </c>
      <c r="E37" s="3" t="s">
        <v>38</v>
      </c>
      <c r="F37" s="6" t="s">
        <v>150</v>
      </c>
      <c r="G37" s="7"/>
      <c r="H37" s="8"/>
      <c r="I37" s="3" t="s">
        <v>153</v>
      </c>
      <c r="J37" s="8"/>
      <c r="K37" s="6" t="s">
        <v>162</v>
      </c>
      <c r="L37" s="132" t="s">
        <v>436</v>
      </c>
      <c r="M37" s="6">
        <f>IF(K37="Ya/Tidak",IF(L37="Ya",1,IF(L37="Tidak",0,"Blm Diisi")),IF(K37="A/B/C",IF(L37="A",1,IF(L37="B",0.5,IF(L37="C",0,"Blm Diisi"))),IF(K37="A/B/C/D",IF(L37="A",1,IF(L37="B",0.67,IF(L37="C",0.33,IF(L37="D",0,"Blm Diisi")))),IF(K37="A/B/C/D/E",IF(L37="A",1,IF(L37="B",0.75,IF(L37="C",0.5,IF(L37="D",0.25,IF(L37="E",0,"Blm Diisi")))))))))</f>
        <v>1</v>
      </c>
      <c r="N37" s="38"/>
      <c r="P37" s="37"/>
    </row>
    <row r="38" spans="1:16" customFormat="1" ht="100.8" x14ac:dyDescent="0.3">
      <c r="A38" s="35"/>
      <c r="B38" s="36"/>
      <c r="C38" s="36"/>
      <c r="D38" s="4" t="s">
        <v>12</v>
      </c>
      <c r="E38" s="3" t="s">
        <v>40</v>
      </c>
      <c r="F38" s="6" t="s">
        <v>150</v>
      </c>
      <c r="G38" s="7"/>
      <c r="H38" s="8"/>
      <c r="I38" s="3" t="s">
        <v>41</v>
      </c>
      <c r="J38" s="8"/>
      <c r="K38" s="6" t="s">
        <v>162</v>
      </c>
      <c r="L38" s="132" t="s">
        <v>436</v>
      </c>
      <c r="M38" s="6">
        <f>IF(K38="Ya/Tidak",IF(L38="Ya",1,IF(L38="Tidak",0,"Blm Diisi")),IF(K38="A/B/C",IF(L38="A",1,IF(L38="B",0.5,IF(L38="C",0,"Blm Diisi"))),IF(K38="A/B/C/D",IF(L38="A",1,IF(L38="B",0.67,IF(L38="C",0.33,IF(L38="D",0,"Blm Diisi")))),IF(K38="A/B/C/D/E",IF(L38="A",1,IF(L38="B",0.75,IF(L38="C",0.5,IF(L38="D",0.25,IF(L38="E",0,"Blm Diisi")))))))))</f>
        <v>1</v>
      </c>
      <c r="N38" s="38"/>
      <c r="P38" s="37"/>
    </row>
    <row r="39" spans="1:16" customFormat="1" x14ac:dyDescent="0.3">
      <c r="A39" s="29"/>
      <c r="B39" s="30"/>
      <c r="C39" s="30">
        <v>2</v>
      </c>
      <c r="D39" s="203" t="s">
        <v>42</v>
      </c>
      <c r="E39" s="203"/>
      <c r="F39" s="31"/>
      <c r="G39" s="31"/>
      <c r="H39" s="32">
        <v>0.75</v>
      </c>
      <c r="I39" s="32"/>
      <c r="J39" s="32">
        <v>0.75</v>
      </c>
      <c r="K39" s="33"/>
      <c r="L39" s="133"/>
      <c r="M39" s="33">
        <f>IF(COUNT(M40:M41)=COUNTA(M40:M41),AVERAGE(M40:M41)*J39,"ISI DULU")</f>
        <v>0.75</v>
      </c>
      <c r="N39" s="34">
        <f>M39/J39</f>
        <v>1</v>
      </c>
      <c r="P39" s="41"/>
    </row>
    <row r="40" spans="1:16" customFormat="1" ht="57.6" x14ac:dyDescent="0.3">
      <c r="A40" s="35"/>
      <c r="B40" s="36"/>
      <c r="C40" s="36"/>
      <c r="D40" s="4" t="s">
        <v>10</v>
      </c>
      <c r="E40" s="3" t="s">
        <v>44</v>
      </c>
      <c r="F40" s="6" t="s">
        <v>150</v>
      </c>
      <c r="G40" s="7"/>
      <c r="H40" s="8"/>
      <c r="I40" s="3" t="s">
        <v>45</v>
      </c>
      <c r="J40" s="8"/>
      <c r="K40" s="6" t="s">
        <v>162</v>
      </c>
      <c r="L40" s="132" t="s">
        <v>436</v>
      </c>
      <c r="M40" s="6">
        <f>IF(K40="Ya/Tidak",IF(L40="Ya",1,IF(L40="Tidak",0,"Blm Diisi")),IF(K40="A/B/C",IF(L40="A",1,IF(L40="B",0.5,IF(L40="C",0,"Blm Diisi"))),IF(K40="A/B/C/D",IF(L40="A",1,IF(L40="B",0.67,IF(L40="C",0.33,IF(L40="D",0,"Blm Diisi")))),IF(K40="A/B/C/D/E",IF(L40="A",1,IF(L40="B",0.75,IF(L40="C",0.5,IF(L40="D",0.25,IF(L40="E",0,"Blm Diisi")))))))))</f>
        <v>1</v>
      </c>
      <c r="N40" s="38"/>
      <c r="P40" s="37"/>
    </row>
    <row r="41" spans="1:16" customFormat="1" ht="72" x14ac:dyDescent="0.3">
      <c r="A41" s="35"/>
      <c r="B41" s="36"/>
      <c r="C41" s="36"/>
      <c r="D41" s="4" t="s">
        <v>12</v>
      </c>
      <c r="E41" s="3" t="s">
        <v>221</v>
      </c>
      <c r="F41" s="6" t="s">
        <v>150</v>
      </c>
      <c r="G41" s="7"/>
      <c r="H41" s="8"/>
      <c r="I41" s="3" t="s">
        <v>45</v>
      </c>
      <c r="J41" s="6"/>
      <c r="K41" s="6" t="s">
        <v>162</v>
      </c>
      <c r="L41" s="37" t="s">
        <v>436</v>
      </c>
      <c r="M41" s="6">
        <f>IF(K41="Ya/Tidak",IF(L41="Ya",1,IF(L41="Tidak",0,"Blm Diisi")),IF(K41="A/B/C",IF(L41="A",1,IF(L41="B",0.5,IF(L41="C",0,"Blm Diisi"))),IF(K41="A/B/C/D",IF(L41="A",1,IF(L41="B",0.67,IF(L41="C",0.33,IF(L41="D",0,"Blm Diisi")))),IF(K41="A/B/C/D/E",IF(L41="A",1,IF(L41="B",0.75,IF(L41="C",0.5,IF(L41="D",0.25,IF(L41="E",0,"Blm Diisi")))))))))</f>
        <v>1</v>
      </c>
      <c r="N41" s="38"/>
      <c r="P41" s="37"/>
    </row>
    <row r="42" spans="1:16" customFormat="1" x14ac:dyDescent="0.3">
      <c r="A42" s="29"/>
      <c r="B42" s="30"/>
      <c r="C42" s="30">
        <v>3</v>
      </c>
      <c r="D42" s="203" t="s">
        <v>46</v>
      </c>
      <c r="E42" s="203"/>
      <c r="F42" s="31"/>
      <c r="G42" s="31"/>
      <c r="H42" s="32">
        <v>0.625</v>
      </c>
      <c r="I42" s="32"/>
      <c r="J42" s="32">
        <v>0.625</v>
      </c>
      <c r="K42" s="33"/>
      <c r="L42" s="133"/>
      <c r="M42" s="33">
        <f>IF(COUNT(M43:M44)=COUNTA(M43:M44),AVERAGE(M43:M44)*J42,"ISI DULU")</f>
        <v>0.625</v>
      </c>
      <c r="N42" s="34">
        <f>M42/J42</f>
        <v>1</v>
      </c>
      <c r="P42" s="41"/>
    </row>
    <row r="43" spans="1:16" customFormat="1" ht="57.6" x14ac:dyDescent="0.3">
      <c r="A43" s="35"/>
      <c r="B43" s="36"/>
      <c r="C43" s="36"/>
      <c r="D43" s="4" t="s">
        <v>9</v>
      </c>
      <c r="E43" s="3" t="s">
        <v>47</v>
      </c>
      <c r="F43" s="6" t="s">
        <v>150</v>
      </c>
      <c r="G43" s="7"/>
      <c r="H43" s="8"/>
      <c r="I43" s="55" t="s">
        <v>48</v>
      </c>
      <c r="J43" s="8"/>
      <c r="K43" s="6" t="s">
        <v>162</v>
      </c>
      <c r="L43" s="132" t="s">
        <v>436</v>
      </c>
      <c r="M43" s="6">
        <f>IF(K43="Ya/Tidak",IF(L43="Ya",1,IF(L43="Tidak",0,"Blm Diisi")),IF(K43="A/B/C",IF(L43="A",1,IF(L43="B",0.5,IF(L43="C",0,"Blm Diisi"))),IF(K43="A/B/C/D",IF(L43="A",1,IF(L43="B",0.67,IF(L43="C",0.33,IF(L43="D",0,"Blm Diisi")))),IF(K43="A/B/C/D/E",IF(L43="A",1,IF(L43="B",0.75,IF(L43="C",0.5,IF(L43="D",0.25,IF(L43="E",0,"Blm Diisi")))))))))</f>
        <v>1</v>
      </c>
      <c r="N43" s="38"/>
      <c r="P43" s="37"/>
    </row>
    <row r="44" spans="1:16" customFormat="1" ht="72" x14ac:dyDescent="0.3">
      <c r="A44" s="35"/>
      <c r="B44" s="36"/>
      <c r="C44" s="36"/>
      <c r="D44" s="4" t="s">
        <v>10</v>
      </c>
      <c r="E44" s="3" t="s">
        <v>49</v>
      </c>
      <c r="F44" s="6" t="s">
        <v>150</v>
      </c>
      <c r="G44" s="7"/>
      <c r="H44" s="8"/>
      <c r="I44" s="3" t="s">
        <v>50</v>
      </c>
      <c r="J44" s="8"/>
      <c r="K44" s="6" t="s">
        <v>161</v>
      </c>
      <c r="L44" s="132" t="s">
        <v>436</v>
      </c>
      <c r="M44" s="6">
        <f>IF(K44="Ya/Tidak",IF(L44="Ya",1,IF(L44="Tidak",0,"Blm Diisi")),IF(K44="A/B/C",IF(L44="A",1,IF(L44="B",0.5,IF(L44="C",0,"Blm Diisi"))),IF(K44="A/B/C/D",IF(L44="A",1,IF(L44="B",0.67,IF(L44="C",0.33,IF(L44="D",0,"Blm Diisi")))),IF(K44="A/B/C/D/E",IF(L44="A",1,IF(L44="B",0.75,IF(L44="C",0.5,IF(L44="D",0.25,IF(L44="E",0,"Blm Diisi")))))))))</f>
        <v>1</v>
      </c>
      <c r="N44" s="38"/>
      <c r="P44" s="37"/>
    </row>
    <row r="45" spans="1:16" customFormat="1" ht="15" customHeight="1" x14ac:dyDescent="0.3">
      <c r="A45" s="29"/>
      <c r="B45" s="30"/>
      <c r="C45" s="30">
        <v>4</v>
      </c>
      <c r="D45" s="203" t="s">
        <v>224</v>
      </c>
      <c r="E45" s="203"/>
      <c r="F45" s="60"/>
      <c r="G45" s="31"/>
      <c r="H45" s="32">
        <v>1</v>
      </c>
      <c r="I45" s="59"/>
      <c r="J45" s="32"/>
      <c r="K45" s="60"/>
      <c r="L45" s="63"/>
      <c r="M45" s="33"/>
      <c r="N45" s="34"/>
      <c r="P45" s="63"/>
    </row>
    <row r="46" spans="1:16" customFormat="1" x14ac:dyDescent="0.3">
      <c r="A46" s="44"/>
      <c r="B46" s="45" t="s">
        <v>51</v>
      </c>
      <c r="C46" s="46" t="s">
        <v>52</v>
      </c>
      <c r="D46" s="47"/>
      <c r="E46" s="48"/>
      <c r="F46" s="49"/>
      <c r="G46" s="49"/>
      <c r="H46" s="50">
        <v>3.5</v>
      </c>
      <c r="I46" s="50"/>
      <c r="J46" s="50"/>
      <c r="K46" s="51"/>
      <c r="L46" s="52"/>
      <c r="M46" s="51">
        <f>M47+M53+M57+M64+M67+M70</f>
        <v>3.5</v>
      </c>
      <c r="N46" s="53">
        <f>M46/H46</f>
        <v>1</v>
      </c>
      <c r="P46" s="52"/>
    </row>
    <row r="47" spans="1:16" customFormat="1" x14ac:dyDescent="0.3">
      <c r="A47" s="29"/>
      <c r="B47" s="30"/>
      <c r="C47" s="30">
        <v>1</v>
      </c>
      <c r="D47" s="203" t="s">
        <v>228</v>
      </c>
      <c r="E47" s="203"/>
      <c r="F47" s="31"/>
      <c r="G47" s="31"/>
      <c r="H47" s="32">
        <v>0.5</v>
      </c>
      <c r="I47" s="32"/>
      <c r="J47" s="32">
        <v>0.5</v>
      </c>
      <c r="K47" s="33"/>
      <c r="L47" s="133"/>
      <c r="M47" s="33">
        <f>IF(COUNT(M48:M51)=COUNTA(M48:M51),AVERAGE(M48:M51)*J47,"ISI DULU")</f>
        <v>0.5</v>
      </c>
      <c r="N47" s="34">
        <f>M47/J47</f>
        <v>1</v>
      </c>
      <c r="P47" s="41"/>
    </row>
    <row r="48" spans="1:16" customFormat="1" ht="57.6" x14ac:dyDescent="0.3">
      <c r="A48" s="35"/>
      <c r="B48" s="36"/>
      <c r="C48" s="36"/>
      <c r="D48" s="4" t="s">
        <v>8</v>
      </c>
      <c r="E48" s="3" t="s">
        <v>229</v>
      </c>
      <c r="F48" s="6" t="s">
        <v>150</v>
      </c>
      <c r="G48" s="7"/>
      <c r="H48" s="8"/>
      <c r="I48" s="3" t="s">
        <v>230</v>
      </c>
      <c r="J48" s="8"/>
      <c r="K48" s="6" t="s">
        <v>162</v>
      </c>
      <c r="L48" s="132" t="s">
        <v>436</v>
      </c>
      <c r="M48" s="6">
        <f>IF(K48="Ya/Tidak",IF(L48="Ya",1,IF(L48="Tidak",0,"Blm Diisi")),IF(K48="A/B/C",IF(L48="A",1,IF(L48="B",0.5,IF(L48="C",0,"Blm Diisi"))),IF(K48="A/B/C/D",IF(L48="A",1,IF(L48="B",0.67,IF(L48="C",0.33,IF(L48="D",0,"Blm Diisi")))),IF(K48="A/B/C/D/E",IF(L48="A",1,IF(L48="B",0.75,IF(L48="C",0.5,IF(L48="D",0.25,IF(L48="E",0,"Blm Diisi")))))))))</f>
        <v>1</v>
      </c>
      <c r="N48" s="38"/>
      <c r="P48" s="37"/>
    </row>
    <row r="49" spans="1:16" customFormat="1" ht="57.6" x14ac:dyDescent="0.3">
      <c r="A49" s="35"/>
      <c r="B49" s="36"/>
      <c r="C49" s="36"/>
      <c r="D49" s="4" t="s">
        <v>9</v>
      </c>
      <c r="E49" s="3" t="s">
        <v>231</v>
      </c>
      <c r="F49" s="6" t="s">
        <v>150</v>
      </c>
      <c r="G49" s="7"/>
      <c r="H49" s="8"/>
      <c r="I49" s="3" t="s">
        <v>232</v>
      </c>
      <c r="J49" s="8"/>
      <c r="K49" s="6" t="s">
        <v>162</v>
      </c>
      <c r="L49" s="132" t="s">
        <v>436</v>
      </c>
      <c r="M49" s="6">
        <f>IF(K49="Ya/Tidak",IF(L49="Ya",1,IF(L49="Tidak",0,"Blm Diisi")),IF(K49="A/B/C",IF(L49="A",1,IF(L49="B",0.5,IF(L49="C",0,"Blm Diisi"))),IF(K49="A/B/C/D",IF(L49="A",1,IF(L49="B",0.67,IF(L49="C",0.33,IF(L49="D",0,"Blm Diisi")))),IF(K49="A/B/C/D/E",IF(L49="A",1,IF(L49="B",0.75,IF(L49="C",0.5,IF(L49="D",0.25,IF(L49="E",0,"Blm Diisi")))))))))</f>
        <v>1</v>
      </c>
      <c r="N49" s="38"/>
      <c r="P49" s="37"/>
    </row>
    <row r="50" spans="1:16" customFormat="1" ht="72" x14ac:dyDescent="0.3">
      <c r="A50" s="35"/>
      <c r="B50" s="36"/>
      <c r="C50" s="36"/>
      <c r="D50" s="4" t="s">
        <v>13</v>
      </c>
      <c r="E50" s="3" t="s">
        <v>459</v>
      </c>
      <c r="F50" s="6"/>
      <c r="G50" s="7"/>
      <c r="H50" s="8"/>
      <c r="I50" s="3" t="s">
        <v>460</v>
      </c>
      <c r="J50" s="8"/>
      <c r="K50" s="6" t="s">
        <v>162</v>
      </c>
      <c r="L50" s="132" t="s">
        <v>436</v>
      </c>
      <c r="M50" s="6">
        <f>IF(K50="Ya/Tidak",IF(L50="Ya",1,IF(L50="Tidak",0,"Blm Diisi")),IF(K50="A/B/C",IF(L50="A",1,IF(L50="B",0.5,IF(L50="C",0,"Blm Diisi"))),IF(K50="A/B/C/D",IF(L50="A",1,IF(L50="B",0.67,IF(L50="C",0.33,IF(L50="D",0,"Blm Diisi")))),IF(K50="A/B/C/D/E",IF(L50="A",1,IF(L50="B",0.75,IF(L50="C",0.5,IF(L50="D",0.25,IF(L50="E",0,"Blm Diisi")))))))))</f>
        <v>1</v>
      </c>
      <c r="N50" s="38"/>
      <c r="P50" s="37"/>
    </row>
    <row r="51" spans="1:16" customFormat="1" ht="43.2" x14ac:dyDescent="0.3">
      <c r="A51" s="35"/>
      <c r="B51" s="36"/>
      <c r="C51" s="36"/>
      <c r="D51" s="4" t="s">
        <v>185</v>
      </c>
      <c r="E51" s="3" t="s">
        <v>443</v>
      </c>
      <c r="F51" s="6"/>
      <c r="G51" s="7"/>
      <c r="H51" s="8"/>
      <c r="I51" s="3" t="s">
        <v>53</v>
      </c>
      <c r="J51" s="8"/>
      <c r="K51" s="6" t="s">
        <v>161</v>
      </c>
      <c r="L51" s="132" t="s">
        <v>436</v>
      </c>
      <c r="M51" s="6">
        <f>IF(K51="Ya/Tidak",IF(L51="Ya",1,IF(L51="Tidak",0,"Blm Diisi")),IF(K51="A/B/C",IF(L51="A",1,IF(L51="B",0.5,IF(L51="C",0,"Blm Diisi"))),IF(K51="A/B/C/D",IF(L51="A",1,IF(L51="B",0.67,IF(L51="C",0.33,IF(L51="D",0,"Blm Diisi")))),IF(K51="A/B/C/D/E",IF(L51="A",1,IF(L51="B",0.75,IF(L51="C",0.5,IF(L51="D",0.25,IF(L51="E",0,"Blm Diisi")))))))))</f>
        <v>1</v>
      </c>
      <c r="N51" s="38"/>
      <c r="P51" s="37"/>
    </row>
    <row r="52" spans="1:16" customFormat="1" x14ac:dyDescent="0.3">
      <c r="A52" s="29"/>
      <c r="B52" s="30"/>
      <c r="C52" s="30">
        <v>2</v>
      </c>
      <c r="D52" s="203" t="s">
        <v>239</v>
      </c>
      <c r="E52" s="203"/>
      <c r="F52" s="31"/>
      <c r="G52" s="31"/>
      <c r="H52" s="32">
        <v>2</v>
      </c>
      <c r="I52" s="32"/>
      <c r="J52" s="32"/>
      <c r="K52" s="33"/>
      <c r="L52" s="133"/>
      <c r="M52" s="33"/>
      <c r="N52" s="34"/>
      <c r="P52" s="41"/>
    </row>
    <row r="53" spans="1:16" customFormat="1" x14ac:dyDescent="0.3">
      <c r="A53" s="29"/>
      <c r="B53" s="30"/>
      <c r="C53" s="30">
        <v>3</v>
      </c>
      <c r="D53" s="203" t="s">
        <v>250</v>
      </c>
      <c r="E53" s="203"/>
      <c r="F53" s="31"/>
      <c r="G53" s="31"/>
      <c r="H53" s="32">
        <v>0.5</v>
      </c>
      <c r="I53" s="32"/>
      <c r="J53" s="32">
        <v>0.5</v>
      </c>
      <c r="K53" s="33"/>
      <c r="L53" s="133"/>
      <c r="M53" s="33">
        <f>IF(COUNT(M54:M55)=COUNTA(M54:M55),AVERAGE(M54:M55)*J53,"ISI DULU")</f>
        <v>0.5</v>
      </c>
      <c r="N53" s="34">
        <f>M53/J53</f>
        <v>1</v>
      </c>
      <c r="P53" s="41"/>
    </row>
    <row r="54" spans="1:16" customFormat="1" ht="57.6" x14ac:dyDescent="0.3">
      <c r="A54" s="35"/>
      <c r="B54" s="36"/>
      <c r="C54" s="36"/>
      <c r="D54" s="4" t="s">
        <v>10</v>
      </c>
      <c r="E54" s="3" t="s">
        <v>54</v>
      </c>
      <c r="F54" s="6" t="s">
        <v>150</v>
      </c>
      <c r="G54" s="7"/>
      <c r="H54" s="8"/>
      <c r="I54" s="3" t="s">
        <v>255</v>
      </c>
      <c r="J54" s="8"/>
      <c r="K54" s="6" t="s">
        <v>162</v>
      </c>
      <c r="L54" s="37" t="s">
        <v>436</v>
      </c>
      <c r="M54" s="6">
        <f>IF(K54="Ya/Tidak",IF(L54="Ya",1,IF(L54="Tidak",0,"Blm Diisi")),IF(K54="A/B/C",IF(L54="A",1,IF(L54="B",0.5,IF(L54="C",0,"Blm Diisi"))),IF(K54="A/B/C/D",IF(L54="A",1,IF(L54="B",0.67,IF(L54="C",0.33,IF(L54="D",0,"Blm Diisi")))),IF(K54="A/B/C/D/E",IF(L54="A",1,IF(L54="B",0.75,IF(L54="C",0.5,IF(L54="D",0.25,IF(L54="E",0,"Blm Diisi")))))))))</f>
        <v>1</v>
      </c>
      <c r="N54" s="38"/>
      <c r="P54" s="37"/>
    </row>
    <row r="55" spans="1:16" customFormat="1" ht="100.8" x14ac:dyDescent="0.3">
      <c r="A55" s="35"/>
      <c r="B55" s="36"/>
      <c r="C55" s="36"/>
      <c r="D55" s="4" t="s">
        <v>13</v>
      </c>
      <c r="E55" s="3" t="s">
        <v>55</v>
      </c>
      <c r="F55" s="6" t="s">
        <v>150</v>
      </c>
      <c r="G55" s="7"/>
      <c r="H55" s="8"/>
      <c r="I55" s="3" t="s">
        <v>258</v>
      </c>
      <c r="J55" s="8"/>
      <c r="K55" s="6" t="s">
        <v>162</v>
      </c>
      <c r="L55" s="132" t="s">
        <v>436</v>
      </c>
      <c r="M55" s="6">
        <f>IF(K55="Ya/Tidak",IF(L55="Ya",1,IF(L55="Tidak",0,"Blm Diisi")),IF(K55="A/B/C",IF(L55="A",1,IF(L55="B",0.5,IF(L55="C",0,"Blm Diisi"))),IF(K55="A/B/C/D",IF(L55="A",1,IF(L55="B",0.67,IF(L55="C",0.33,IF(L55="D",0,"Blm Diisi")))),IF(K55="A/B/C/D/E",IF(L55="A",1,IF(L55="B",0.75,IF(L55="C",0.5,IF(L55="D",0.25,IF(L55="E",0,"Blm Diisi")))))))))</f>
        <v>1</v>
      </c>
      <c r="N55" s="38"/>
      <c r="P55" s="37"/>
    </row>
    <row r="56" spans="1:16" customFormat="1" x14ac:dyDescent="0.3">
      <c r="A56" s="29"/>
      <c r="B56" s="30"/>
      <c r="C56" s="30">
        <v>4</v>
      </c>
      <c r="D56" s="203" t="s">
        <v>260</v>
      </c>
      <c r="E56" s="203"/>
      <c r="F56" s="31"/>
      <c r="G56" s="31"/>
      <c r="H56" s="32">
        <v>6</v>
      </c>
      <c r="I56" s="32"/>
      <c r="J56" s="32"/>
      <c r="K56" s="33"/>
      <c r="L56" s="133"/>
      <c r="M56" s="33"/>
      <c r="N56" s="34"/>
      <c r="P56" s="41"/>
    </row>
    <row r="57" spans="1:16" customFormat="1" x14ac:dyDescent="0.3">
      <c r="A57" s="29"/>
      <c r="B57" s="30"/>
      <c r="C57" s="30">
        <v>5</v>
      </c>
      <c r="D57" s="203" t="s">
        <v>271</v>
      </c>
      <c r="E57" s="203"/>
      <c r="F57" s="31"/>
      <c r="G57" s="31"/>
      <c r="H57" s="32">
        <v>1</v>
      </c>
      <c r="I57" s="32" t="s">
        <v>57</v>
      </c>
      <c r="J57" s="32">
        <v>1</v>
      </c>
      <c r="K57" s="33"/>
      <c r="L57" s="133"/>
      <c r="M57" s="33">
        <f>IF(COUNT(M58:M63)=COUNTA(M58:M63),AVERAGE(M58:M63)*J57,"ISI DULU")</f>
        <v>1</v>
      </c>
      <c r="N57" s="34">
        <f>M57/J57</f>
        <v>1</v>
      </c>
      <c r="P57" s="41"/>
    </row>
    <row r="58" spans="1:16" customFormat="1" ht="57.6" x14ac:dyDescent="0.3">
      <c r="A58" s="35"/>
      <c r="B58" s="36"/>
      <c r="C58" s="36"/>
      <c r="D58" s="4" t="s">
        <v>8</v>
      </c>
      <c r="E58" s="3" t="s">
        <v>272</v>
      </c>
      <c r="F58" s="6" t="s">
        <v>150</v>
      </c>
      <c r="G58" s="7"/>
      <c r="H58" s="8"/>
      <c r="I58" s="3" t="s">
        <v>273</v>
      </c>
      <c r="J58" s="38"/>
      <c r="K58" s="6" t="s">
        <v>162</v>
      </c>
      <c r="L58" s="37" t="s">
        <v>436</v>
      </c>
      <c r="M58" s="6">
        <f t="shared" ref="M58:M63" si="0">IF(K58="Ya/Tidak",IF(L58="Ya",1,IF(L58="Tidak",0,"Blm Diisi")),IF(K58="A/B/C",IF(L58="A",1,IF(L58="B",0.5,IF(L58="C",0,"Blm Diisi"))),IF(K58="A/B/C/D",IF(L58="A",1,IF(L58="B",0.67,IF(L58="C",0.33,IF(L58="D",0,"Blm Diisi")))),IF(K58="A/B/C/D/E",IF(L58="A",1,IF(L58="B",0.75,IF(L58="C",0.5,IF(L58="D",0.25,IF(L58="E",0,"Blm Diisi")))))))))</f>
        <v>1</v>
      </c>
      <c r="N58" s="38"/>
      <c r="P58" s="37"/>
    </row>
    <row r="59" spans="1:16" customFormat="1" ht="115.2" x14ac:dyDescent="0.3">
      <c r="A59" s="35"/>
      <c r="B59" s="36"/>
      <c r="C59" s="36"/>
      <c r="D59" s="4" t="s">
        <v>9</v>
      </c>
      <c r="E59" s="3" t="s">
        <v>58</v>
      </c>
      <c r="F59" s="6" t="s">
        <v>150</v>
      </c>
      <c r="G59" s="7"/>
      <c r="H59" s="8"/>
      <c r="I59" s="3" t="s">
        <v>274</v>
      </c>
      <c r="J59" s="38"/>
      <c r="K59" s="6" t="s">
        <v>162</v>
      </c>
      <c r="L59" s="37" t="s">
        <v>436</v>
      </c>
      <c r="M59" s="6">
        <f t="shared" si="0"/>
        <v>1</v>
      </c>
      <c r="N59" s="38"/>
      <c r="P59" s="37"/>
    </row>
    <row r="60" spans="1:16" customFormat="1" ht="115.2" x14ac:dyDescent="0.3">
      <c r="A60" s="35"/>
      <c r="B60" s="36"/>
      <c r="C60" s="36"/>
      <c r="D60" s="4" t="s">
        <v>10</v>
      </c>
      <c r="E60" s="3" t="s">
        <v>59</v>
      </c>
      <c r="F60" s="6" t="s">
        <v>150</v>
      </c>
      <c r="G60" s="7"/>
      <c r="H60" s="8"/>
      <c r="I60" s="3" t="s">
        <v>275</v>
      </c>
      <c r="J60" s="38"/>
      <c r="K60" s="6" t="s">
        <v>162</v>
      </c>
      <c r="L60" s="37" t="s">
        <v>436</v>
      </c>
      <c r="M60" s="6">
        <f t="shared" si="0"/>
        <v>1</v>
      </c>
      <c r="N60" s="38"/>
      <c r="P60" s="37"/>
    </row>
    <row r="61" spans="1:16" customFormat="1" ht="72" x14ac:dyDescent="0.3">
      <c r="A61" s="35"/>
      <c r="B61" s="36"/>
      <c r="C61" s="36"/>
      <c r="D61" s="4" t="s">
        <v>12</v>
      </c>
      <c r="E61" s="3" t="s">
        <v>276</v>
      </c>
      <c r="F61" s="6" t="s">
        <v>150</v>
      </c>
      <c r="G61" s="7"/>
      <c r="H61" s="8"/>
      <c r="I61" s="3" t="s">
        <v>488</v>
      </c>
      <c r="J61" s="38"/>
      <c r="K61" s="6" t="s">
        <v>190</v>
      </c>
      <c r="L61" s="135" t="s">
        <v>436</v>
      </c>
      <c r="M61" s="6">
        <f t="shared" si="0"/>
        <v>1</v>
      </c>
      <c r="N61" s="38"/>
      <c r="P61" s="43"/>
    </row>
    <row r="62" spans="1:16" customFormat="1" ht="43.2" x14ac:dyDescent="0.3">
      <c r="A62" s="35"/>
      <c r="B62" s="36"/>
      <c r="C62" s="36"/>
      <c r="D62" s="4" t="s">
        <v>13</v>
      </c>
      <c r="E62" s="3" t="s">
        <v>278</v>
      </c>
      <c r="F62" s="6" t="s">
        <v>150</v>
      </c>
      <c r="G62" s="7"/>
      <c r="H62" s="8"/>
      <c r="I62" s="3" t="s">
        <v>279</v>
      </c>
      <c r="J62" s="38"/>
      <c r="K62" s="6" t="s">
        <v>161</v>
      </c>
      <c r="L62" s="37" t="s">
        <v>436</v>
      </c>
      <c r="M62" s="6">
        <f t="shared" si="0"/>
        <v>1</v>
      </c>
      <c r="N62" s="38"/>
      <c r="P62" s="37"/>
    </row>
    <row r="63" spans="1:16" customFormat="1" ht="115.2" x14ac:dyDescent="0.3">
      <c r="A63" s="35"/>
      <c r="B63" s="36"/>
      <c r="C63" s="36"/>
      <c r="D63" s="4" t="s">
        <v>16</v>
      </c>
      <c r="E63" s="3" t="s">
        <v>461</v>
      </c>
      <c r="F63" s="6" t="s">
        <v>150</v>
      </c>
      <c r="G63" s="7"/>
      <c r="H63" s="8"/>
      <c r="I63" s="158" t="s">
        <v>464</v>
      </c>
      <c r="J63" s="7"/>
      <c r="K63" s="6" t="s">
        <v>162</v>
      </c>
      <c r="L63" s="37" t="s">
        <v>436</v>
      </c>
      <c r="M63" s="6">
        <f t="shared" si="0"/>
        <v>1</v>
      </c>
      <c r="N63" s="38"/>
      <c r="P63" s="37"/>
    </row>
    <row r="64" spans="1:16" customFormat="1" x14ac:dyDescent="0.3">
      <c r="A64" s="29"/>
      <c r="B64" s="30"/>
      <c r="C64" s="30">
        <v>6</v>
      </c>
      <c r="D64" s="203" t="s">
        <v>283</v>
      </c>
      <c r="E64" s="203"/>
      <c r="F64" s="31"/>
      <c r="G64" s="31"/>
      <c r="H64" s="32">
        <v>0.5</v>
      </c>
      <c r="I64" s="32"/>
      <c r="J64" s="32">
        <v>0.5</v>
      </c>
      <c r="K64" s="33"/>
      <c r="L64" s="68"/>
      <c r="M64" s="33">
        <f>IF(COUNT(M65:M66)=COUNTA(M65:M66),AVERAGE(M65:M66)*J64,"ISI DULU")</f>
        <v>0.5</v>
      </c>
      <c r="N64" s="34">
        <f>M64/J64</f>
        <v>1</v>
      </c>
      <c r="P64" s="68"/>
    </row>
    <row r="65" spans="1:16" customFormat="1" ht="115.2" x14ac:dyDescent="0.3">
      <c r="A65" s="35"/>
      <c r="B65" s="36"/>
      <c r="C65" s="36"/>
      <c r="D65" s="4" t="s">
        <v>9</v>
      </c>
      <c r="E65" s="3" t="s">
        <v>60</v>
      </c>
      <c r="F65" s="6" t="s">
        <v>150</v>
      </c>
      <c r="G65" s="7"/>
      <c r="H65" s="8"/>
      <c r="I65" s="3" t="s">
        <v>286</v>
      </c>
      <c r="J65" s="7"/>
      <c r="K65" s="6" t="s">
        <v>162</v>
      </c>
      <c r="L65" s="37" t="s">
        <v>436</v>
      </c>
      <c r="M65" s="6">
        <f>IF(K65="Ya/Tidak",IF(L65="Ya",1,IF(L65="Tidak",0,"Blm Diisi")),IF(K65="A/B/C",IF(L65="A",1,IF(L65="B",0.5,IF(L65="C",0,"Blm Diisi"))),IF(K65="A/B/C/D",IF(L65="A",1,IF(L65="B",0.67,IF(L65="C",0.33,IF(L65="D",0,"Blm Diisi")))),IF(K65="A/B/C/D/E",IF(L65="A",1,IF(L65="B",0.75,IF(L65="C",0.5,IF(L65="D",0.25,IF(L65="E",0,"Blm Diisi")))))))))</f>
        <v>1</v>
      </c>
      <c r="N65" s="38"/>
      <c r="P65" s="37"/>
    </row>
    <row r="66" spans="1:16" customFormat="1" ht="86.4" customHeight="1" x14ac:dyDescent="0.3">
      <c r="A66" s="35"/>
      <c r="B66" s="36"/>
      <c r="C66" s="36"/>
      <c r="D66" s="4" t="s">
        <v>10</v>
      </c>
      <c r="E66" s="3" t="s">
        <v>61</v>
      </c>
      <c r="F66" s="6" t="s">
        <v>150</v>
      </c>
      <c r="G66" s="7"/>
      <c r="H66" s="8"/>
      <c r="I66" s="3" t="s">
        <v>287</v>
      </c>
      <c r="J66" s="7"/>
      <c r="K66" s="6" t="s">
        <v>161</v>
      </c>
      <c r="L66" s="37" t="s">
        <v>436</v>
      </c>
      <c r="M66" s="6">
        <f>IF(K66="Ya/Tidak",IF(L66="Ya",1,IF(L66="Tidak",0,"Blm Diisi")),IF(K66="A/B/C",IF(L66="A",1,IF(L66="B",0.5,IF(L66="C",0,"Blm Diisi"))),IF(K66="A/B/C/D",IF(L66="A",1,IF(L66="B",0.67,IF(L66="C",0.33,IF(L66="D",0,"Blm Diisi")))),IF(K66="A/B/C/D/E",IF(L66="A",1,IF(L66="B",0.75,IF(L66="C",0.5,IF(L66="D",0.25,IF(L66="E",0,"Blm Diisi")))))))))</f>
        <v>1</v>
      </c>
      <c r="N66" s="38"/>
      <c r="P66" s="37"/>
    </row>
    <row r="67" spans="1:16" customFormat="1" x14ac:dyDescent="0.3">
      <c r="A67" s="29"/>
      <c r="B67" s="30"/>
      <c r="C67" s="30">
        <v>7</v>
      </c>
      <c r="D67" s="203" t="s">
        <v>289</v>
      </c>
      <c r="E67" s="203"/>
      <c r="F67" s="31"/>
      <c r="G67" s="31"/>
      <c r="H67" s="32">
        <v>0.5</v>
      </c>
      <c r="I67" s="32"/>
      <c r="J67" s="32">
        <v>0.5</v>
      </c>
      <c r="K67" s="33"/>
      <c r="L67" s="134"/>
      <c r="M67" s="33">
        <f>IF(COUNT(M68:M69)=COUNTA(M68:M69),AVERAGE(M68:M69)*J67,"ISI DULU")</f>
        <v>0.5</v>
      </c>
      <c r="N67" s="34">
        <f>M67/J67</f>
        <v>1</v>
      </c>
      <c r="P67" s="68"/>
    </row>
    <row r="68" spans="1:16" customFormat="1" ht="87.6" customHeight="1" x14ac:dyDescent="0.3">
      <c r="A68" s="35"/>
      <c r="B68" s="36"/>
      <c r="C68" s="36"/>
      <c r="D68" s="4" t="s">
        <v>12</v>
      </c>
      <c r="E68" s="3" t="s">
        <v>62</v>
      </c>
      <c r="F68" s="6"/>
      <c r="G68" s="7"/>
      <c r="H68" s="8"/>
      <c r="I68" s="3" t="s">
        <v>63</v>
      </c>
      <c r="J68" s="8"/>
      <c r="K68" s="6" t="s">
        <v>162</v>
      </c>
      <c r="L68" s="132" t="s">
        <v>436</v>
      </c>
      <c r="M68" s="6">
        <f>IF(K68="Ya/Tidak",IF(L68="Ya",1,IF(L68="Tidak",0,"Blm Diisi")),IF(K68="A/B/C",IF(L68="A",1,IF(L68="B",0.5,IF(L68="C",0,"Blm Diisi"))),IF(K68="A/B/C/D",IF(L68="A",1,IF(L68="B",0.67,IF(L68="C",0.33,IF(L68="D",0,"Blm Diisi")))),IF(K68="A/B/C/D/E",IF(L68="A",1,IF(L68="B",0.75,IF(L68="C",0.5,IF(L68="D",0.25,IF(L68="E",0,"Blm Diisi")))))))))</f>
        <v>1</v>
      </c>
      <c r="N68" s="38"/>
      <c r="P68" s="37"/>
    </row>
    <row r="69" spans="1:16" customFormat="1" ht="100.8" x14ac:dyDescent="0.3">
      <c r="A69" s="35"/>
      <c r="B69" s="36"/>
      <c r="C69" s="36"/>
      <c r="D69" s="4" t="s">
        <v>13</v>
      </c>
      <c r="E69" s="3" t="s">
        <v>64</v>
      </c>
      <c r="F69" s="69"/>
      <c r="G69" s="6"/>
      <c r="H69" s="8"/>
      <c r="I69" s="3" t="s">
        <v>65</v>
      </c>
      <c r="J69" s="8"/>
      <c r="K69" s="6" t="s">
        <v>190</v>
      </c>
      <c r="L69" s="135" t="s">
        <v>436</v>
      </c>
      <c r="M69" s="6">
        <f>IF(K69="Ya/Tidak",IF(L69="Ya",1,IF(L69="Tidak",0,"Blm Diisi")),IF(K69="A/B/C",IF(L69="A",1,IF(L69="B",0.5,IF(L69="C",0,"Blm Diisi"))),IF(K69="A/B/C/D",IF(L69="A",1,IF(L69="B",0.67,IF(L69="C",0.33,IF(L69="D",0,"Blm Diisi")))),IF(K69="A/B/C/D/E",IF(L69="A",1,IF(L69="B",0.75,IF(L69="C",0.5,IF(L69="D",0.25,IF(L69="E",0,"Blm Diisi")))))))))</f>
        <v>1</v>
      </c>
      <c r="N69" s="38"/>
      <c r="P69" s="37"/>
    </row>
    <row r="70" spans="1:16" customFormat="1" x14ac:dyDescent="0.3">
      <c r="A70" s="29"/>
      <c r="B70" s="30"/>
      <c r="C70" s="30" t="s">
        <v>296</v>
      </c>
      <c r="D70" s="203" t="s">
        <v>297</v>
      </c>
      <c r="E70" s="203"/>
      <c r="F70" s="31"/>
      <c r="G70" s="31"/>
      <c r="H70" s="32">
        <v>0.5</v>
      </c>
      <c r="I70" s="32"/>
      <c r="J70" s="32">
        <v>0.5</v>
      </c>
      <c r="K70" s="33"/>
      <c r="L70" s="134"/>
      <c r="M70" s="33">
        <f>IF(COUNT(M71:M71)=COUNTA(M71:M71),AVERAGE(M71:M71)*J70,"ISI DULU")</f>
        <v>0.5</v>
      </c>
      <c r="N70" s="34">
        <f>M70/J70</f>
        <v>1</v>
      </c>
      <c r="P70" s="41"/>
    </row>
    <row r="71" spans="1:16" customFormat="1" ht="28.8" x14ac:dyDescent="0.3">
      <c r="A71" s="35"/>
      <c r="B71" s="36"/>
      <c r="C71" s="36"/>
      <c r="D71" s="4" t="s">
        <v>9</v>
      </c>
      <c r="E71" s="3" t="s">
        <v>300</v>
      </c>
      <c r="F71" s="6" t="s">
        <v>150</v>
      </c>
      <c r="G71" s="7"/>
      <c r="H71" s="8"/>
      <c r="I71" s="3" t="s">
        <v>301</v>
      </c>
      <c r="J71" s="38"/>
      <c r="K71" s="6" t="s">
        <v>14</v>
      </c>
      <c r="L71" s="37" t="s">
        <v>150</v>
      </c>
      <c r="M71" s="6">
        <f>IF(K71="Ya/Tidak",IF(L71="Ya",1,IF(L71="Tidak",0,"Blm Diisi")),IF(K71="A/B/C",IF(L71="A",1,IF(L71="B",0.5,IF(L71="C",0,"Blm Diisi"))),IF(K71="A/B/C/D",IF(L71="A",1,IF(L71="B",0.67,IF(L71="C",0.33,IF(L71="D",0,"Blm Diisi")))),IF(K71="A/B/C/D/E",IF(L71="A",1,IF(L71="B",0.75,IF(L71="C",0.5,IF(L71="D",0.25,IF(L71="E",0,"Blm Diisi")))))))))</f>
        <v>1</v>
      </c>
      <c r="N71" s="38"/>
      <c r="P71" s="37"/>
    </row>
    <row r="72" spans="1:16" customFormat="1" x14ac:dyDescent="0.3">
      <c r="A72" s="44"/>
      <c r="B72" s="45" t="s">
        <v>67</v>
      </c>
      <c r="C72" s="46" t="s">
        <v>68</v>
      </c>
      <c r="D72" s="47"/>
      <c r="E72" s="48"/>
      <c r="F72" s="49"/>
      <c r="G72" s="49"/>
      <c r="H72" s="50">
        <v>3</v>
      </c>
      <c r="I72" s="50"/>
      <c r="J72" s="50"/>
      <c r="K72" s="51"/>
      <c r="L72" s="52"/>
      <c r="M72" s="51">
        <f>M73+M80</f>
        <v>3</v>
      </c>
      <c r="N72" s="53">
        <f>M72/H72</f>
        <v>1</v>
      </c>
      <c r="P72" s="52"/>
    </row>
    <row r="73" spans="1:16" customFormat="1" x14ac:dyDescent="0.3">
      <c r="A73" s="29"/>
      <c r="B73" s="30"/>
      <c r="C73" s="30">
        <v>1</v>
      </c>
      <c r="D73" s="203" t="s">
        <v>69</v>
      </c>
      <c r="E73" s="203"/>
      <c r="F73" s="31"/>
      <c r="G73" s="31"/>
      <c r="H73" s="32">
        <v>1</v>
      </c>
      <c r="I73" s="32"/>
      <c r="J73" s="32">
        <v>1</v>
      </c>
      <c r="K73" s="33"/>
      <c r="L73" s="133"/>
      <c r="M73" s="33">
        <f>IF(COUNT(M74:M79)=COUNTA(M74:M79),AVERAGE(M74:M79)*J73,"ISI DULU")</f>
        <v>1</v>
      </c>
      <c r="N73" s="34">
        <f>M73/J73</f>
        <v>1</v>
      </c>
      <c r="P73" s="41"/>
    </row>
    <row r="74" spans="1:16" customFormat="1" ht="57.6" x14ac:dyDescent="0.3">
      <c r="A74" s="35"/>
      <c r="B74" s="36"/>
      <c r="C74" s="36"/>
      <c r="D74" s="4" t="s">
        <v>8</v>
      </c>
      <c r="E74" s="3" t="s">
        <v>305</v>
      </c>
      <c r="F74" s="6" t="s">
        <v>150</v>
      </c>
      <c r="G74" s="7"/>
      <c r="H74" s="8"/>
      <c r="I74" s="3" t="s">
        <v>306</v>
      </c>
      <c r="J74" s="8"/>
      <c r="K74" s="6" t="s">
        <v>162</v>
      </c>
      <c r="L74" s="37" t="s">
        <v>436</v>
      </c>
      <c r="M74" s="6">
        <f t="shared" ref="M74:M79" si="1">IF(K74="Ya/Tidak",IF(L74="Ya",1,IF(L74="Tidak",0,"Blm Diisi")),IF(K74="A/B/C",IF(L74="A",1,IF(L74="B",0.5,IF(L74="C",0,"Blm Diisi"))),IF(K74="A/B/C/D",IF(L74="A",1,IF(L74="B",0.67,IF(L74="C",0.33,IF(L74="D",0,"Blm Diisi")))),IF(K74="A/B/C/D/E",IF(L74="A",1,IF(L74="B",0.75,IF(L74="C",0.5,IF(L74="D",0.25,IF(L74="E",0,"Blm Diisi")))))))))</f>
        <v>1</v>
      </c>
      <c r="N74" s="38"/>
      <c r="P74" s="37"/>
    </row>
    <row r="75" spans="1:16" customFormat="1" ht="57.6" x14ac:dyDescent="0.3">
      <c r="A75" s="35"/>
      <c r="B75" s="36"/>
      <c r="C75" s="36"/>
      <c r="D75" s="4" t="s">
        <v>9</v>
      </c>
      <c r="E75" s="3" t="s">
        <v>307</v>
      </c>
      <c r="F75" s="6" t="s">
        <v>150</v>
      </c>
      <c r="G75" s="7"/>
      <c r="H75" s="8"/>
      <c r="I75" s="3" t="s">
        <v>308</v>
      </c>
      <c r="J75" s="8"/>
      <c r="K75" s="6" t="s">
        <v>162</v>
      </c>
      <c r="L75" s="37" t="s">
        <v>436</v>
      </c>
      <c r="M75" s="6">
        <f t="shared" si="1"/>
        <v>1</v>
      </c>
      <c r="N75" s="38"/>
      <c r="P75" s="37"/>
    </row>
    <row r="76" spans="1:16" customFormat="1" ht="57.6" x14ac:dyDescent="0.3">
      <c r="A76" s="35"/>
      <c r="B76" s="36"/>
      <c r="C76" s="36"/>
      <c r="D76" s="4" t="s">
        <v>10</v>
      </c>
      <c r="E76" s="3" t="s">
        <v>309</v>
      </c>
      <c r="F76" s="6" t="s">
        <v>150</v>
      </c>
      <c r="G76" s="7"/>
      <c r="H76" s="8"/>
      <c r="I76" s="3" t="s">
        <v>310</v>
      </c>
      <c r="J76" s="8"/>
      <c r="K76" s="6" t="s">
        <v>162</v>
      </c>
      <c r="L76" s="37" t="s">
        <v>436</v>
      </c>
      <c r="M76" s="6">
        <f t="shared" si="1"/>
        <v>1</v>
      </c>
      <c r="N76" s="38"/>
      <c r="P76" s="37"/>
    </row>
    <row r="77" spans="1:16" customFormat="1" ht="72" x14ac:dyDescent="0.3">
      <c r="A77" s="35"/>
      <c r="B77" s="36"/>
      <c r="C77" s="36"/>
      <c r="D77" s="4" t="s">
        <v>12</v>
      </c>
      <c r="E77" s="3" t="s">
        <v>70</v>
      </c>
      <c r="F77" s="6"/>
      <c r="G77" s="7"/>
      <c r="H77" s="8"/>
      <c r="I77" s="3" t="s">
        <v>71</v>
      </c>
      <c r="J77" s="8"/>
      <c r="K77" s="6" t="s">
        <v>162</v>
      </c>
      <c r="L77" s="132" t="s">
        <v>436</v>
      </c>
      <c r="M77" s="6">
        <f t="shared" si="1"/>
        <v>1</v>
      </c>
      <c r="N77" s="38"/>
      <c r="P77" s="37"/>
    </row>
    <row r="78" spans="1:16" customFormat="1" ht="72" x14ac:dyDescent="0.3">
      <c r="A78" s="35"/>
      <c r="B78" s="36"/>
      <c r="C78" s="36"/>
      <c r="D78" s="4" t="s">
        <v>13</v>
      </c>
      <c r="E78" s="3" t="s">
        <v>72</v>
      </c>
      <c r="F78" s="6"/>
      <c r="G78" s="7"/>
      <c r="H78" s="8"/>
      <c r="I78" s="3" t="s">
        <v>73</v>
      </c>
      <c r="J78" s="8"/>
      <c r="K78" s="6" t="s">
        <v>162</v>
      </c>
      <c r="L78" s="132" t="s">
        <v>436</v>
      </c>
      <c r="M78" s="6">
        <f t="shared" si="1"/>
        <v>1</v>
      </c>
      <c r="N78" s="38"/>
      <c r="P78" s="37"/>
    </row>
    <row r="79" spans="1:16" customFormat="1" ht="57.6" x14ac:dyDescent="0.3">
      <c r="A79" s="35"/>
      <c r="B79" s="36"/>
      <c r="C79" s="36"/>
      <c r="D79" s="4" t="s">
        <v>16</v>
      </c>
      <c r="E79" s="3" t="s">
        <v>74</v>
      </c>
      <c r="F79" s="6"/>
      <c r="G79" s="7"/>
      <c r="H79" s="8"/>
      <c r="I79" s="2" t="s">
        <v>154</v>
      </c>
      <c r="J79" s="8"/>
      <c r="K79" s="6" t="s">
        <v>162</v>
      </c>
      <c r="L79" s="132" t="s">
        <v>436</v>
      </c>
      <c r="M79" s="6">
        <f t="shared" si="1"/>
        <v>1</v>
      </c>
      <c r="N79" s="38"/>
      <c r="P79" s="37"/>
    </row>
    <row r="80" spans="1:16" customFormat="1" x14ac:dyDescent="0.3">
      <c r="A80" s="29"/>
      <c r="B80" s="30"/>
      <c r="C80" s="30">
        <v>2</v>
      </c>
      <c r="D80" s="203" t="s">
        <v>75</v>
      </c>
      <c r="E80" s="203"/>
      <c r="F80" s="31"/>
      <c r="G80" s="31"/>
      <c r="H80" s="32">
        <v>2</v>
      </c>
      <c r="I80" s="32"/>
      <c r="J80" s="32">
        <v>2</v>
      </c>
      <c r="K80" s="33"/>
      <c r="L80" s="133"/>
      <c r="M80" s="33">
        <f>IF(COUNT(M81:M83)=COUNTA(M81:M83),AVERAGE(M81:M83)*J80,"ISI DULU")</f>
        <v>2</v>
      </c>
      <c r="N80" s="34">
        <f>M80/J80</f>
        <v>1</v>
      </c>
      <c r="P80" s="41"/>
    </row>
    <row r="81" spans="1:16" customFormat="1" ht="115.2" x14ac:dyDescent="0.3">
      <c r="A81" s="35"/>
      <c r="B81" s="36"/>
      <c r="C81" s="36"/>
      <c r="D81" s="4" t="s">
        <v>8</v>
      </c>
      <c r="E81" s="3" t="s">
        <v>311</v>
      </c>
      <c r="F81" s="6" t="s">
        <v>150</v>
      </c>
      <c r="G81" s="7"/>
      <c r="H81" s="8"/>
      <c r="I81" s="3" t="s">
        <v>312</v>
      </c>
      <c r="J81" s="38"/>
      <c r="K81" s="6" t="s">
        <v>162</v>
      </c>
      <c r="L81" s="37" t="s">
        <v>436</v>
      </c>
      <c r="M81" s="6">
        <f>IF(K81="Ya/Tidak",IF(L81="Ya",1,IF(L81="Tidak",0,"Blm Diisi")),IF(K81="A/B/C",IF(L81="A",1,IF(L81="B",0.5,IF(L81="C",0,"Blm Diisi"))),IF(K81="A/B/C/D",IF(L81="A",1,IF(L81="B",0.67,IF(L81="C",0.33,IF(L81="D",0,"Blm Diisi")))),IF(K81="A/B/C/D/E",IF(L81="A",1,IF(L81="B",0.75,IF(L81="C",0.5,IF(L81="D",0.25,IF(L81="E",0,"Blm Diisi")))))))))</f>
        <v>1</v>
      </c>
      <c r="N81" s="38"/>
      <c r="P81" s="37"/>
    </row>
    <row r="82" spans="1:16" customFormat="1" ht="86.4" x14ac:dyDescent="0.3">
      <c r="A82" s="35"/>
      <c r="B82" s="36"/>
      <c r="C82" s="36"/>
      <c r="D82" s="4" t="s">
        <v>13</v>
      </c>
      <c r="E82" s="3" t="s">
        <v>319</v>
      </c>
      <c r="F82" s="6" t="s">
        <v>150</v>
      </c>
      <c r="G82" s="7"/>
      <c r="H82" s="8"/>
      <c r="I82" s="3" t="s">
        <v>320</v>
      </c>
      <c r="J82" s="38"/>
      <c r="K82" s="6" t="s">
        <v>190</v>
      </c>
      <c r="L82" s="135" t="s">
        <v>436</v>
      </c>
      <c r="M82" s="6">
        <f>IF(K82="Ya/Tidak",IF(L82="Ya",1,IF(L82="Tidak",0,"Blm Diisi")),IF(K82="A/B/C",IF(L82="A",1,IF(L82="B",0.5,IF(L82="C",0,"Blm Diisi"))),IF(K82="A/B/C/D",IF(L82="A",1,IF(L82="B",0.67,IF(L82="C",0.33,IF(L82="D",0,"Blm Diisi")))),IF(K82="A/B/C/D/E",IF(L82="A",1,IF(L82="B",0.75,IF(L82="C",0.5,IF(L82="D",0.25,IF(L82="E",0,"Blm Diisi")))))))))</f>
        <v>1</v>
      </c>
      <c r="N82" s="38"/>
      <c r="P82" s="43"/>
    </row>
    <row r="83" spans="1:16" customFormat="1" ht="86.4" x14ac:dyDescent="0.3">
      <c r="A83" s="35"/>
      <c r="B83" s="36"/>
      <c r="C83" s="36"/>
      <c r="D83" s="4" t="s">
        <v>185</v>
      </c>
      <c r="E83" s="3" t="s">
        <v>76</v>
      </c>
      <c r="F83" s="6"/>
      <c r="G83" s="7"/>
      <c r="H83" s="8"/>
      <c r="I83" s="3" t="s">
        <v>77</v>
      </c>
      <c r="J83" s="8"/>
      <c r="K83" s="6" t="s">
        <v>162</v>
      </c>
      <c r="L83" s="132" t="s">
        <v>436</v>
      </c>
      <c r="M83" s="6">
        <f>IF(K83="Ya/Tidak",IF(L83="Ya",1,IF(L83="Tidak",0,"Blm Diisi")),IF(K83="A/B/C",IF(L83="A",1,IF(L83="B",0.5,IF(L83="C",0,"Blm Diisi"))),IF(K83="A/B/C/D",IF(L83="A",1,IF(L83="B",0.67,IF(L83="C",0.33,IF(L83="D",0,"Blm Diisi")))),IF(K83="A/B/C/D/E",IF(L83="A",1,IF(L83="B",0.75,IF(L83="C",0.5,IF(L83="D",0.25,IF(L83="E",0,"Blm Diisi")))))))))</f>
        <v>1</v>
      </c>
      <c r="N83" s="38"/>
      <c r="P83" s="43"/>
    </row>
    <row r="84" spans="1:16" customFormat="1" x14ac:dyDescent="0.3">
      <c r="A84" s="44"/>
      <c r="B84" s="45" t="s">
        <v>78</v>
      </c>
      <c r="C84" s="46" t="s">
        <v>79</v>
      </c>
      <c r="D84" s="47"/>
      <c r="E84" s="48"/>
      <c r="F84" s="49"/>
      <c r="G84" s="49"/>
      <c r="H84" s="50">
        <v>5.25</v>
      </c>
      <c r="I84" s="50"/>
      <c r="J84" s="50"/>
      <c r="K84" s="51"/>
      <c r="L84" s="52"/>
      <c r="M84" s="51">
        <f>M85+M102+M109+M118+M120+M125</f>
        <v>5.25</v>
      </c>
      <c r="N84" s="53">
        <f>M84/H84</f>
        <v>1</v>
      </c>
      <c r="P84" s="52"/>
    </row>
    <row r="85" spans="1:16" customFormat="1" x14ac:dyDescent="0.3">
      <c r="A85" s="29"/>
      <c r="B85" s="30"/>
      <c r="C85" s="30">
        <v>1</v>
      </c>
      <c r="D85" s="203" t="s">
        <v>321</v>
      </c>
      <c r="E85" s="203"/>
      <c r="F85" s="31"/>
      <c r="G85" s="31"/>
      <c r="H85" s="32">
        <v>0.75</v>
      </c>
      <c r="I85" s="32"/>
      <c r="J85" s="32">
        <v>0.75</v>
      </c>
      <c r="K85" s="33"/>
      <c r="L85" s="133"/>
      <c r="M85" s="33">
        <f>IF(COUNT(M86:M96)=COUNTA(M86:M96),AVERAGE(M86:M96)*J85,"ISI DULU")</f>
        <v>0.75</v>
      </c>
      <c r="N85" s="34">
        <f>M85/J85</f>
        <v>1</v>
      </c>
      <c r="P85" s="41"/>
    </row>
    <row r="86" spans="1:16" customFormat="1" ht="43.2" x14ac:dyDescent="0.3">
      <c r="A86" s="35"/>
      <c r="B86" s="36"/>
      <c r="C86" s="36"/>
      <c r="D86" s="4" t="s">
        <v>9</v>
      </c>
      <c r="E86" s="3" t="s">
        <v>324</v>
      </c>
      <c r="F86" s="6" t="s">
        <v>150</v>
      </c>
      <c r="G86" s="7"/>
      <c r="H86" s="8"/>
      <c r="I86" s="3" t="s">
        <v>325</v>
      </c>
      <c r="J86" s="8"/>
      <c r="K86" s="6" t="s">
        <v>161</v>
      </c>
      <c r="L86" s="70" t="s">
        <v>436</v>
      </c>
      <c r="M86" s="6">
        <f>IF(K86="Ya/Tidak",IF(L86="Ya",1,IF(L86="Tidak",0,"Blm Diisi")),IF(K86="A/B/C",IF(L86="A",1,IF(L86="B",0.5,IF(L86="C",0,"Blm Diisi"))),IF(K86="A/B/C/D",IF(L86="A",1,IF(L86="B",0.67,IF(L86="C",0.33,IF(L86="D",0,"Blm Diisi")))),IF(K86="A/B/C/D/E",IF(L86="A",1,IF(L86="B",0.75,IF(L86="C",0.5,IF(L86="D",0.25,IF(L86="E",0,"Blm Diisi")))))))))</f>
        <v>1</v>
      </c>
      <c r="N86" s="38"/>
      <c r="P86" s="70"/>
    </row>
    <row r="87" spans="1:16" customFormat="1" x14ac:dyDescent="0.3">
      <c r="A87" s="35"/>
      <c r="B87" s="36"/>
      <c r="C87" s="36"/>
      <c r="D87" s="4" t="s">
        <v>10</v>
      </c>
      <c r="E87" s="3" t="s">
        <v>80</v>
      </c>
      <c r="F87" s="6" t="s">
        <v>150</v>
      </c>
      <c r="G87" s="7"/>
      <c r="H87" s="8"/>
      <c r="I87" s="3" t="s">
        <v>81</v>
      </c>
      <c r="J87" s="8"/>
      <c r="K87" s="6" t="s">
        <v>14</v>
      </c>
      <c r="L87" s="70" t="s">
        <v>150</v>
      </c>
      <c r="M87" s="6">
        <f>IF(K87="Ya/Tidak",IF(L87="Ya",1,IF(L87="Tidak",0,"Blm Diisi")),IF(K87="A/B/C",IF(L87="A",1,IF(L87="B",0.5,IF(L87="C",0,"Blm Diisi"))),IF(K87="A/B/C/D",IF(L87="A",1,IF(L87="B",0.67,IF(L87="C",0.33,IF(L87="D",0,"Blm Diisi")))),IF(K87="A/B/C/D/E",IF(L87="A",1,IF(L87="B",0.75,IF(L87="C",0.5,IF(L87="D",0.25,IF(L87="E",0,"Blm Diisi")))))))))</f>
        <v>1</v>
      </c>
      <c r="N87" s="38"/>
      <c r="P87" s="70"/>
    </row>
    <row r="88" spans="1:16" customFormat="1" ht="28.8" x14ac:dyDescent="0.3">
      <c r="A88" s="35"/>
      <c r="B88" s="36"/>
      <c r="C88" s="36"/>
      <c r="D88" s="4" t="s">
        <v>12</v>
      </c>
      <c r="E88" s="3" t="s">
        <v>326</v>
      </c>
      <c r="F88" s="6" t="s">
        <v>150</v>
      </c>
      <c r="G88" s="7"/>
      <c r="H88" s="8"/>
      <c r="I88" s="3" t="s">
        <v>327</v>
      </c>
      <c r="J88" s="8"/>
      <c r="K88" s="6" t="s">
        <v>14</v>
      </c>
      <c r="L88" s="70" t="s">
        <v>150</v>
      </c>
      <c r="M88" s="6">
        <f>IF(K88="Ya/Tidak",IF(L88="Ya",1,IF(L88="Tidak",0,"Blm Diisi")),IF(K88="A/B/C",IF(L88="A",1,IF(L88="B",0.5,IF(L88="C",0,"Blm Diisi"))),IF(K88="A/B/C/D",IF(L88="A",1,IF(L88="B",0.67,IF(L88="C",0.33,IF(L88="D",0,"Blm Diisi")))),IF(K88="A/B/C/D/E",IF(L88="A",1,IF(L88="B",0.75,IF(L88="C",0.5,IF(L88="D",0.25,IF(L88="E",0,"Blm Diisi")))))))))</f>
        <v>1</v>
      </c>
      <c r="N88" s="38"/>
      <c r="P88" s="70"/>
    </row>
    <row r="89" spans="1:16" customFormat="1" ht="28.8" x14ac:dyDescent="0.3">
      <c r="A89" s="35"/>
      <c r="B89" s="36"/>
      <c r="C89" s="36"/>
      <c r="D89" s="4" t="s">
        <v>13</v>
      </c>
      <c r="E89" s="3" t="s">
        <v>328</v>
      </c>
      <c r="F89" s="6" t="s">
        <v>150</v>
      </c>
      <c r="G89" s="7"/>
      <c r="H89" s="8"/>
      <c r="I89" s="3" t="s">
        <v>329</v>
      </c>
      <c r="J89" s="8"/>
      <c r="K89" s="6" t="s">
        <v>14</v>
      </c>
      <c r="L89" s="70" t="s">
        <v>150</v>
      </c>
      <c r="M89" s="6">
        <f>IF(K89="Ya/Tidak",IF(L89="Ya",1,IF(L89="Tidak",0,"Blm Diisi")),IF(K89="A/B/C",IF(L89="A",1,IF(L89="B",0.5,IF(L89="C",0,"Blm Diisi"))),IF(K89="A/B/C/D",IF(L89="A",1,IF(L89="B",0.67,IF(L89="C",0.33,IF(L89="D",0,"Blm Diisi")))),IF(K89="A/B/C/D/E",IF(L89="A",1,IF(L89="B",0.75,IF(L89="C",0.5,IF(L89="D",0.25,IF(L89="E",0,"Blm Diisi")))))))))</f>
        <v>1</v>
      </c>
      <c r="N89" s="38"/>
      <c r="P89" s="70"/>
    </row>
    <row r="90" spans="1:16" customFormat="1" ht="47.1" customHeight="1" x14ac:dyDescent="0.3">
      <c r="A90" s="35"/>
      <c r="B90" s="36"/>
      <c r="C90" s="36"/>
      <c r="D90" s="4" t="s">
        <v>16</v>
      </c>
      <c r="E90" s="3" t="s">
        <v>82</v>
      </c>
      <c r="F90" s="6" t="s">
        <v>150</v>
      </c>
      <c r="G90" s="7"/>
      <c r="H90" s="8"/>
      <c r="I90" s="224" t="s">
        <v>86</v>
      </c>
      <c r="J90" s="8"/>
      <c r="K90" s="71" t="s">
        <v>330</v>
      </c>
      <c r="L90" s="72">
        <f>L95/L91</f>
        <v>1</v>
      </c>
      <c r="M90" s="73">
        <f>IF(OR(L90&gt;0,L90=0),L90,"Blm Diisi")</f>
        <v>1</v>
      </c>
      <c r="N90" s="38"/>
      <c r="P90" s="74"/>
    </row>
    <row r="91" spans="1:16" customFormat="1" ht="18.75" customHeight="1" x14ac:dyDescent="0.3">
      <c r="A91" s="35"/>
      <c r="B91" s="36"/>
      <c r="C91" s="36"/>
      <c r="D91" s="4"/>
      <c r="E91" s="75" t="s">
        <v>143</v>
      </c>
      <c r="F91" s="6"/>
      <c r="G91" s="7"/>
      <c r="H91" s="8"/>
      <c r="I91" s="224"/>
      <c r="J91" s="8"/>
      <c r="K91" s="71" t="s">
        <v>331</v>
      </c>
      <c r="L91" s="64">
        <f>SUM(L92:L94)</f>
        <v>200</v>
      </c>
      <c r="M91" s="64"/>
      <c r="N91" s="38"/>
      <c r="P91" s="76"/>
    </row>
    <row r="92" spans="1:16" customFormat="1" ht="16.5" customHeight="1" x14ac:dyDescent="0.3">
      <c r="A92" s="35"/>
      <c r="B92" s="36"/>
      <c r="C92" s="36"/>
      <c r="D92" s="4"/>
      <c r="E92" s="77" t="s">
        <v>83</v>
      </c>
      <c r="F92" s="6"/>
      <c r="G92" s="7"/>
      <c r="H92" s="8"/>
      <c r="I92" s="224"/>
      <c r="J92" s="187"/>
      <c r="K92" s="187"/>
      <c r="L92" s="187"/>
      <c r="M92" s="187"/>
      <c r="N92" s="187"/>
      <c r="P92" s="70"/>
    </row>
    <row r="93" spans="1:16" customFormat="1" x14ac:dyDescent="0.3">
      <c r="A93" s="35"/>
      <c r="B93" s="36"/>
      <c r="C93" s="36"/>
      <c r="D93" s="4"/>
      <c r="E93" s="77" t="s">
        <v>84</v>
      </c>
      <c r="F93" s="6"/>
      <c r="G93" s="7"/>
      <c r="H93" s="8"/>
      <c r="I93" s="224"/>
      <c r="J93" s="8"/>
      <c r="K93" s="6" t="s">
        <v>331</v>
      </c>
      <c r="L93" s="70">
        <v>100</v>
      </c>
      <c r="M93" s="64"/>
      <c r="N93" s="38"/>
      <c r="P93" s="70"/>
    </row>
    <row r="94" spans="1:16" customFormat="1" x14ac:dyDescent="0.3">
      <c r="A94" s="35"/>
      <c r="B94" s="36"/>
      <c r="C94" s="36"/>
      <c r="D94" s="4"/>
      <c r="E94" s="77" t="s">
        <v>85</v>
      </c>
      <c r="F94" s="6"/>
      <c r="G94" s="7"/>
      <c r="H94" s="8"/>
      <c r="I94" s="224"/>
      <c r="J94" s="8"/>
      <c r="K94" s="6" t="s">
        <v>331</v>
      </c>
      <c r="L94" s="70">
        <v>100</v>
      </c>
      <c r="M94" s="64"/>
      <c r="N94" s="38"/>
      <c r="P94" s="70"/>
    </row>
    <row r="95" spans="1:16" customFormat="1" x14ac:dyDescent="0.3">
      <c r="A95" s="35"/>
      <c r="B95" s="36"/>
      <c r="C95" s="36"/>
      <c r="D95" s="4"/>
      <c r="E95" s="75" t="s">
        <v>144</v>
      </c>
      <c r="F95" s="6"/>
      <c r="G95" s="7"/>
      <c r="H95" s="8"/>
      <c r="I95" s="224"/>
      <c r="J95" s="8"/>
      <c r="K95" s="71" t="s">
        <v>331</v>
      </c>
      <c r="L95" s="70">
        <v>200</v>
      </c>
      <c r="M95" s="64"/>
      <c r="N95" s="38"/>
      <c r="P95" s="70"/>
    </row>
    <row r="96" spans="1:16" customFormat="1" ht="28.8" x14ac:dyDescent="0.3">
      <c r="A96" s="35"/>
      <c r="B96" s="36"/>
      <c r="C96" s="36"/>
      <c r="D96" s="4" t="s">
        <v>185</v>
      </c>
      <c r="E96" s="3" t="s">
        <v>87</v>
      </c>
      <c r="F96" s="6" t="s">
        <v>150</v>
      </c>
      <c r="G96" s="7"/>
      <c r="H96" s="8"/>
      <c r="I96" s="224" t="s">
        <v>93</v>
      </c>
      <c r="J96" s="8"/>
      <c r="K96" s="71" t="s">
        <v>330</v>
      </c>
      <c r="L96" s="72">
        <f>L101/L97</f>
        <v>1</v>
      </c>
      <c r="M96" s="73">
        <f>IF(OR(L96&gt;0,L96=0),L96,"Blm Diisi")</f>
        <v>1</v>
      </c>
      <c r="N96" s="38"/>
      <c r="P96" s="74"/>
    </row>
    <row r="97" spans="1:16" customFormat="1" ht="18" customHeight="1" x14ac:dyDescent="0.3">
      <c r="A97" s="35"/>
      <c r="B97" s="36"/>
      <c r="C97" s="36"/>
      <c r="D97" s="4"/>
      <c r="E97" s="3" t="s">
        <v>88</v>
      </c>
      <c r="F97" s="6"/>
      <c r="G97" s="7"/>
      <c r="H97" s="8"/>
      <c r="I97" s="224"/>
      <c r="J97" s="8"/>
      <c r="K97" s="71" t="s">
        <v>331</v>
      </c>
      <c r="L97" s="64">
        <f>SUM(L98:L100)</f>
        <v>160</v>
      </c>
      <c r="M97" s="64"/>
      <c r="N97" s="38"/>
      <c r="P97" s="76"/>
    </row>
    <row r="98" spans="1:16" customFormat="1" x14ac:dyDescent="0.3">
      <c r="A98" s="35"/>
      <c r="B98" s="36"/>
      <c r="C98" s="36"/>
      <c r="D98" s="4"/>
      <c r="E98" s="3" t="s">
        <v>89</v>
      </c>
      <c r="F98" s="6"/>
      <c r="G98" s="7"/>
      <c r="H98" s="8"/>
      <c r="I98" s="224"/>
      <c r="J98" s="8"/>
      <c r="K98" s="6" t="s">
        <v>331</v>
      </c>
      <c r="L98" s="70">
        <v>20</v>
      </c>
      <c r="M98" s="64"/>
      <c r="N98" s="38"/>
      <c r="P98" s="70"/>
    </row>
    <row r="99" spans="1:16" customFormat="1" x14ac:dyDescent="0.3">
      <c r="A99" s="35"/>
      <c r="B99" s="36"/>
      <c r="C99" s="36"/>
      <c r="D99" s="4"/>
      <c r="E99" s="3" t="s">
        <v>90</v>
      </c>
      <c r="F99" s="6"/>
      <c r="G99" s="7"/>
      <c r="H99" s="8"/>
      <c r="I99" s="224"/>
      <c r="J99" s="8"/>
      <c r="K99" s="6" t="s">
        <v>331</v>
      </c>
      <c r="L99" s="70">
        <v>40</v>
      </c>
      <c r="M99" s="64"/>
      <c r="N99" s="38"/>
      <c r="P99" s="70"/>
    </row>
    <row r="100" spans="1:16" customFormat="1" x14ac:dyDescent="0.3">
      <c r="A100" s="35"/>
      <c r="B100" s="36"/>
      <c r="C100" s="36"/>
      <c r="D100" s="4"/>
      <c r="E100" s="3" t="s">
        <v>91</v>
      </c>
      <c r="F100" s="6"/>
      <c r="G100" s="7"/>
      <c r="H100" s="8"/>
      <c r="I100" s="224"/>
      <c r="J100" s="8"/>
      <c r="K100" s="6" t="s">
        <v>331</v>
      </c>
      <c r="L100" s="70">
        <v>100</v>
      </c>
      <c r="M100" s="64"/>
      <c r="N100" s="38"/>
      <c r="P100" s="70"/>
    </row>
    <row r="101" spans="1:16" customFormat="1" x14ac:dyDescent="0.3">
      <c r="A101" s="35"/>
      <c r="B101" s="36"/>
      <c r="C101" s="36"/>
      <c r="D101" s="4"/>
      <c r="E101" s="3" t="s">
        <v>92</v>
      </c>
      <c r="F101" s="6"/>
      <c r="G101" s="7"/>
      <c r="H101" s="8"/>
      <c r="I101" s="224"/>
      <c r="J101" s="8"/>
      <c r="K101" s="71" t="s">
        <v>331</v>
      </c>
      <c r="L101" s="70">
        <v>160</v>
      </c>
      <c r="M101" s="64"/>
      <c r="N101" s="38"/>
      <c r="P101" s="70"/>
    </row>
    <row r="102" spans="1:16" customFormat="1" x14ac:dyDescent="0.3">
      <c r="A102" s="29"/>
      <c r="B102" s="30"/>
      <c r="C102" s="30">
        <v>2</v>
      </c>
      <c r="D102" s="203" t="s">
        <v>332</v>
      </c>
      <c r="E102" s="203"/>
      <c r="F102" s="31"/>
      <c r="G102" s="31"/>
      <c r="H102" s="32">
        <v>0.75</v>
      </c>
      <c r="I102" s="32"/>
      <c r="J102" s="32">
        <v>0.75</v>
      </c>
      <c r="K102" s="33"/>
      <c r="L102" s="133"/>
      <c r="M102" s="33">
        <f>IF(COUNT(M103:M108)=COUNTA(M103:M108),AVERAGE(M103:M108)*J102,"ISI DULU")</f>
        <v>0.75</v>
      </c>
      <c r="N102" s="34">
        <f>M102/J102</f>
        <v>1</v>
      </c>
      <c r="P102" s="41"/>
    </row>
    <row r="103" spans="1:16" customFormat="1" ht="43.2" x14ac:dyDescent="0.3">
      <c r="A103" s="35"/>
      <c r="B103" s="36"/>
      <c r="C103" s="36"/>
      <c r="D103" s="4" t="s">
        <v>9</v>
      </c>
      <c r="E103" s="3" t="s">
        <v>94</v>
      </c>
      <c r="F103" s="6" t="s">
        <v>150</v>
      </c>
      <c r="G103" s="7"/>
      <c r="H103" s="8"/>
      <c r="I103" s="3" t="s">
        <v>95</v>
      </c>
      <c r="J103" s="38"/>
      <c r="K103" s="6" t="s">
        <v>161</v>
      </c>
      <c r="L103" s="70" t="s">
        <v>436</v>
      </c>
      <c r="M103" s="6">
        <f t="shared" ref="M103:M108" si="2">IF(K103="Ya/Tidak",IF(L103="Ya",1,IF(L103="Tidak",0,"Blm Diisi")),IF(K103="A/B/C",IF(L103="A",1,IF(L103="B",0.5,IF(L103="C",0,"Blm Diisi"))),IF(K103="A/B/C/D",IF(L103="A",1,IF(L103="B",0.67,IF(L103="C",0.33,IF(L103="D",0,"Blm Diisi")))),IF(K103="A/B/C/D/E",IF(L103="A",1,IF(L103="B",0.75,IF(L103="C",0.5,IF(L103="D",0.25,IF(L103="E",0,"Blm Diisi")))))))))</f>
        <v>1</v>
      </c>
      <c r="N103" s="38"/>
      <c r="P103" s="70"/>
    </row>
    <row r="104" spans="1:16" customFormat="1" ht="57.6" x14ac:dyDescent="0.3">
      <c r="A104" s="35"/>
      <c r="B104" s="36"/>
      <c r="C104" s="36"/>
      <c r="D104" s="4" t="s">
        <v>10</v>
      </c>
      <c r="E104" s="3" t="s">
        <v>335</v>
      </c>
      <c r="F104" s="6" t="s">
        <v>150</v>
      </c>
      <c r="G104" s="7"/>
      <c r="H104" s="8"/>
      <c r="I104" s="3" t="s">
        <v>336</v>
      </c>
      <c r="J104" s="38"/>
      <c r="K104" s="6" t="s">
        <v>162</v>
      </c>
      <c r="L104" s="135" t="s">
        <v>436</v>
      </c>
      <c r="M104" s="6">
        <f t="shared" si="2"/>
        <v>1</v>
      </c>
      <c r="N104" s="38"/>
      <c r="P104" s="70"/>
    </row>
    <row r="105" spans="1:16" customFormat="1" ht="115.2" x14ac:dyDescent="0.3">
      <c r="A105" s="35"/>
      <c r="B105" s="36"/>
      <c r="C105" s="36"/>
      <c r="D105" s="4" t="s">
        <v>12</v>
      </c>
      <c r="E105" s="3" t="s">
        <v>337</v>
      </c>
      <c r="F105" s="6" t="s">
        <v>150</v>
      </c>
      <c r="G105" s="7"/>
      <c r="H105" s="8"/>
      <c r="I105" s="3" t="s">
        <v>338</v>
      </c>
      <c r="J105" s="38"/>
      <c r="K105" s="6" t="s">
        <v>162</v>
      </c>
      <c r="L105" s="135" t="s">
        <v>436</v>
      </c>
      <c r="M105" s="6">
        <f t="shared" si="2"/>
        <v>1</v>
      </c>
      <c r="N105" s="38"/>
      <c r="P105" s="70"/>
    </row>
    <row r="106" spans="1:16" customFormat="1" ht="72" x14ac:dyDescent="0.3">
      <c r="A106" s="35"/>
      <c r="B106" s="36"/>
      <c r="C106" s="36"/>
      <c r="D106" s="4" t="s">
        <v>13</v>
      </c>
      <c r="E106" s="3" t="s">
        <v>339</v>
      </c>
      <c r="F106" s="6" t="s">
        <v>150</v>
      </c>
      <c r="G106" s="7"/>
      <c r="H106" s="8"/>
      <c r="I106" s="3" t="s">
        <v>340</v>
      </c>
      <c r="J106" s="38"/>
      <c r="K106" s="6" t="s">
        <v>162</v>
      </c>
      <c r="L106" s="135" t="s">
        <v>436</v>
      </c>
      <c r="M106" s="6">
        <f t="shared" si="2"/>
        <v>1</v>
      </c>
      <c r="N106" s="38"/>
      <c r="P106" s="70"/>
    </row>
    <row r="107" spans="1:16" customFormat="1" ht="43.2" x14ac:dyDescent="0.3">
      <c r="A107" s="35"/>
      <c r="B107" s="36"/>
      <c r="C107" s="36"/>
      <c r="D107" s="4" t="s">
        <v>16</v>
      </c>
      <c r="E107" s="3" t="s">
        <v>341</v>
      </c>
      <c r="F107" s="6" t="s">
        <v>150</v>
      </c>
      <c r="G107" s="7"/>
      <c r="H107" s="8"/>
      <c r="I107" s="3" t="s">
        <v>342</v>
      </c>
      <c r="J107" s="38"/>
      <c r="K107" s="6" t="s">
        <v>161</v>
      </c>
      <c r="L107" s="70" t="s">
        <v>436</v>
      </c>
      <c r="M107" s="6">
        <f t="shared" si="2"/>
        <v>1</v>
      </c>
      <c r="N107" s="38"/>
      <c r="P107" s="70"/>
    </row>
    <row r="108" spans="1:16" customFormat="1" ht="86.4" x14ac:dyDescent="0.3">
      <c r="A108" s="35"/>
      <c r="B108" s="36"/>
      <c r="C108" s="36"/>
      <c r="D108" s="4" t="s">
        <v>442</v>
      </c>
      <c r="E108" s="3" t="s">
        <v>96</v>
      </c>
      <c r="F108" s="6"/>
      <c r="G108" s="7"/>
      <c r="H108" s="8"/>
      <c r="I108" s="3" t="s">
        <v>97</v>
      </c>
      <c r="J108" s="8"/>
      <c r="K108" s="6" t="s">
        <v>162</v>
      </c>
      <c r="L108" s="135" t="s">
        <v>436</v>
      </c>
      <c r="M108" s="6">
        <f t="shared" si="2"/>
        <v>1</v>
      </c>
      <c r="N108" s="38"/>
      <c r="P108" s="70"/>
    </row>
    <row r="109" spans="1:16" customFormat="1" x14ac:dyDescent="0.3">
      <c r="A109" s="29"/>
      <c r="B109" s="30"/>
      <c r="C109" s="30">
        <v>3</v>
      </c>
      <c r="D109" s="203" t="s">
        <v>98</v>
      </c>
      <c r="E109" s="203"/>
      <c r="F109" s="31"/>
      <c r="G109" s="31"/>
      <c r="H109" s="32">
        <v>1</v>
      </c>
      <c r="I109" s="32"/>
      <c r="J109" s="32">
        <v>1</v>
      </c>
      <c r="K109" s="33"/>
      <c r="L109" s="133"/>
      <c r="M109" s="33">
        <f>IF(COUNT(M110:M117)=COUNTA(M110:M117),AVERAGE(M110:M117)*J109,"ISI DULU")</f>
        <v>1</v>
      </c>
      <c r="N109" s="34">
        <f>M109/J109</f>
        <v>1</v>
      </c>
      <c r="P109" s="41"/>
    </row>
    <row r="110" spans="1:16" customFormat="1" ht="57.6" x14ac:dyDescent="0.3">
      <c r="A110" s="35"/>
      <c r="B110" s="36"/>
      <c r="C110" s="36"/>
      <c r="D110" s="4" t="s">
        <v>9</v>
      </c>
      <c r="E110" s="3" t="s">
        <v>463</v>
      </c>
      <c r="F110" s="6" t="s">
        <v>150</v>
      </c>
      <c r="G110" s="7"/>
      <c r="H110" s="8"/>
      <c r="I110" s="3" t="s">
        <v>348</v>
      </c>
      <c r="J110" s="8"/>
      <c r="K110" s="6" t="s">
        <v>162</v>
      </c>
      <c r="L110" s="70" t="s">
        <v>436</v>
      </c>
      <c r="M110" s="6">
        <f>IF(K110="Ya/Tidak",IF(L110="Ya",1,IF(L110="Tidak",0,"Blm Diisi")),IF(K110="A/B/C",IF(L110="A",1,IF(L110="B",0.5,IF(L110="C",0,"Blm Diisi"))),IF(K110="A/B/C/D",IF(L110="A",1,IF(L110="B",0.67,IF(L110="C",0.33,IF(L110="D",0,"Blm Diisi")))),IF(K110="A/B/C/D/E",IF(L110="A",1,IF(L110="B",0.75,IF(L110="C",0.5,IF(L110="D",0.25,IF(L110="E",0,"Blm Diisi")))))))))</f>
        <v>1</v>
      </c>
      <c r="N110" s="38"/>
      <c r="P110" s="70"/>
    </row>
    <row r="111" spans="1:16" customFormat="1" ht="57.6" x14ac:dyDescent="0.3">
      <c r="A111" s="35"/>
      <c r="B111" s="36"/>
      <c r="C111" s="36"/>
      <c r="D111" s="4" t="s">
        <v>10</v>
      </c>
      <c r="E111" s="3" t="s">
        <v>349</v>
      </c>
      <c r="F111" s="6" t="s">
        <v>150</v>
      </c>
      <c r="G111" s="7"/>
      <c r="H111" s="8"/>
      <c r="I111" s="3" t="s">
        <v>350</v>
      </c>
      <c r="J111" s="8"/>
      <c r="K111" s="6" t="s">
        <v>162</v>
      </c>
      <c r="L111" s="70" t="s">
        <v>436</v>
      </c>
      <c r="M111" s="6">
        <f>IF(K111="Ya/Tidak",IF(L111="Ya",1,IF(L111="Tidak",0,"Blm Diisi")),IF(K111="A/B/C",IF(L111="A",1,IF(L111="B",0.5,IF(L111="C",0,"Blm Diisi"))),IF(K111="A/B/C/D",IF(L111="A",1,IF(L111="B",0.67,IF(L111="C",0.33,IF(L111="D",0,"Blm Diisi")))),IF(K111="A/B/C/D/E",IF(L111="A",1,IF(L111="B",0.75,IF(L111="C",0.5,IF(L111="D",0.25,IF(L111="E",0,"Blm Diisi")))))))))</f>
        <v>1</v>
      </c>
      <c r="N111" s="38"/>
      <c r="P111" s="70"/>
    </row>
    <row r="112" spans="1:16" customFormat="1" x14ac:dyDescent="0.3">
      <c r="A112" s="35"/>
      <c r="B112" s="36"/>
      <c r="C112" s="36"/>
      <c r="D112" s="4" t="s">
        <v>12</v>
      </c>
      <c r="E112" s="3" t="s">
        <v>351</v>
      </c>
      <c r="F112" s="6"/>
      <c r="G112" s="7"/>
      <c r="H112" s="8"/>
      <c r="I112" s="224" t="s">
        <v>99</v>
      </c>
      <c r="J112" s="8"/>
      <c r="K112" s="71" t="s">
        <v>330</v>
      </c>
      <c r="L112" s="72">
        <f>L115/L113</f>
        <v>1</v>
      </c>
      <c r="M112" s="78">
        <f>L112</f>
        <v>1</v>
      </c>
      <c r="N112" s="38"/>
      <c r="P112" s="79"/>
    </row>
    <row r="113" spans="1:16" customFormat="1" ht="28.8" x14ac:dyDescent="0.3">
      <c r="A113" s="35"/>
      <c r="B113" s="36"/>
      <c r="C113" s="36"/>
      <c r="D113" s="4"/>
      <c r="E113" s="3" t="s">
        <v>100</v>
      </c>
      <c r="F113" s="6"/>
      <c r="G113" s="7"/>
      <c r="H113" s="8"/>
      <c r="I113" s="224"/>
      <c r="J113" s="8"/>
      <c r="K113" s="6" t="s">
        <v>331</v>
      </c>
      <c r="L113" s="70">
        <v>1</v>
      </c>
      <c r="M113" s="64"/>
      <c r="N113" s="38"/>
      <c r="P113" s="70"/>
    </row>
    <row r="114" spans="1:16" customFormat="1" ht="28.8" x14ac:dyDescent="0.3">
      <c r="A114" s="35"/>
      <c r="B114" s="36"/>
      <c r="C114" s="36"/>
      <c r="D114" s="4"/>
      <c r="E114" s="3" t="s">
        <v>101</v>
      </c>
      <c r="F114" s="6"/>
      <c r="G114" s="7"/>
      <c r="H114" s="8"/>
      <c r="I114" s="224"/>
      <c r="J114" s="8"/>
      <c r="K114" s="6" t="s">
        <v>331</v>
      </c>
      <c r="L114" s="70">
        <v>0</v>
      </c>
      <c r="M114" s="64"/>
      <c r="N114" s="38"/>
      <c r="P114" s="70"/>
    </row>
    <row r="115" spans="1:16" customFormat="1" ht="28.8" x14ac:dyDescent="0.3">
      <c r="A115" s="35"/>
      <c r="B115" s="36"/>
      <c r="C115" s="36"/>
      <c r="D115" s="4"/>
      <c r="E115" s="3" t="s">
        <v>102</v>
      </c>
      <c r="F115" s="6"/>
      <c r="G115" s="7"/>
      <c r="H115" s="8"/>
      <c r="I115" s="224"/>
      <c r="J115" s="8"/>
      <c r="K115" s="6" t="s">
        <v>331</v>
      </c>
      <c r="L115" s="70">
        <v>1</v>
      </c>
      <c r="M115" s="64"/>
      <c r="N115" s="38"/>
      <c r="P115" s="70"/>
    </row>
    <row r="116" spans="1:16" customFormat="1" ht="43.2" x14ac:dyDescent="0.3">
      <c r="A116" s="35"/>
      <c r="B116" s="36"/>
      <c r="C116" s="36"/>
      <c r="D116" s="4" t="s">
        <v>13</v>
      </c>
      <c r="E116" s="3" t="s">
        <v>352</v>
      </c>
      <c r="F116" s="6" t="s">
        <v>150</v>
      </c>
      <c r="G116" s="7"/>
      <c r="H116" s="8"/>
      <c r="I116" s="3" t="s">
        <v>103</v>
      </c>
      <c r="J116" s="8"/>
      <c r="K116" s="6" t="s">
        <v>161</v>
      </c>
      <c r="L116" s="70" t="s">
        <v>436</v>
      </c>
      <c r="M116" s="6">
        <f>IF(K116="Ya/Tidak",IF(L116="Ya",1,IF(L116="Tidak",0,"Blm Diisi")),IF(K116="A/B/C",IF(L116="A",1,IF(L116="B",0.5,IF(L116="C",0,"Blm Diisi"))),IF(K116="A/B/C/D",IF(L116="A",1,IF(L116="B",0.67,IF(L116="C",0.33,IF(L116="D",0,"Blm Diisi")))),IF(K116="A/B/C/D/E",IF(L116="A",1,IF(L116="B",0.75,IF(L116="C",0.5,IF(L116="D",0.25,IF(L116="E",0,"Blm Diisi")))))))))</f>
        <v>1</v>
      </c>
      <c r="N116" s="38"/>
      <c r="P116" s="70"/>
    </row>
    <row r="117" spans="1:16" customFormat="1" ht="28.8" x14ac:dyDescent="0.3">
      <c r="A117" s="35"/>
      <c r="B117" s="36"/>
      <c r="C117" s="36"/>
      <c r="D117" s="4" t="s">
        <v>16</v>
      </c>
      <c r="E117" s="3" t="s">
        <v>353</v>
      </c>
      <c r="F117" s="6" t="s">
        <v>150</v>
      </c>
      <c r="G117" s="7"/>
      <c r="H117" s="8"/>
      <c r="I117" s="3" t="s">
        <v>354</v>
      </c>
      <c r="J117" s="8"/>
      <c r="K117" s="6" t="s">
        <v>14</v>
      </c>
      <c r="L117" s="70" t="s">
        <v>150</v>
      </c>
      <c r="M117" s="6">
        <f>IF(K117="Ya/Tidak",IF(L117="Ya",1,IF(L117="Tidak",0,"Blm Diisi")),IF(K117="A/B/C",IF(L117="A",1,IF(L117="B",0.5,IF(L117="C",0,"Blm Diisi"))),IF(K117="A/B/C/D",IF(L117="A",1,IF(L117="B",0.67,IF(L117="C",0.33,IF(L117="D",0,"Blm Diisi")))),IF(K117="A/B/C/D/E",IF(L117="A",1,IF(L117="B",0.75,IF(L117="C",0.5,IF(L117="D",0.25,IF(L117="E",0,"Blm Diisi")))))))))</f>
        <v>1</v>
      </c>
      <c r="N117" s="38"/>
      <c r="P117" s="70"/>
    </row>
    <row r="118" spans="1:16" customFormat="1" x14ac:dyDescent="0.3">
      <c r="A118" s="29"/>
      <c r="B118" s="30"/>
      <c r="C118" s="30">
        <v>4</v>
      </c>
      <c r="D118" s="203" t="s">
        <v>355</v>
      </c>
      <c r="E118" s="203"/>
      <c r="F118" s="31"/>
      <c r="G118" s="31"/>
      <c r="H118" s="32">
        <v>0.75</v>
      </c>
      <c r="I118" s="32"/>
      <c r="J118" s="32">
        <v>0.75</v>
      </c>
      <c r="K118" s="33"/>
      <c r="L118" s="133"/>
      <c r="M118" s="33">
        <f>IF(COUNT(M119:M119)=COUNTA(M119:M119),AVERAGE(M119:M119)*J118,"ISI DULU")</f>
        <v>0.75</v>
      </c>
      <c r="N118" s="34">
        <f>M118/J118</f>
        <v>1</v>
      </c>
      <c r="P118" s="41"/>
    </row>
    <row r="119" spans="1:16" customFormat="1" ht="43.2" x14ac:dyDescent="0.3">
      <c r="A119" s="35"/>
      <c r="B119" s="36"/>
      <c r="C119" s="36"/>
      <c r="D119" s="4" t="s">
        <v>9</v>
      </c>
      <c r="E119" s="3" t="s">
        <v>358</v>
      </c>
      <c r="F119" s="6" t="s">
        <v>150</v>
      </c>
      <c r="G119" s="7"/>
      <c r="H119" s="8"/>
      <c r="I119" s="3" t="s">
        <v>145</v>
      </c>
      <c r="J119" s="8"/>
      <c r="K119" s="6" t="s">
        <v>161</v>
      </c>
      <c r="L119" s="135" t="s">
        <v>436</v>
      </c>
      <c r="M119" s="6">
        <f>IF(K119="Ya/Tidak",IF(L119="Ya",1,IF(L119="Tidak",0,"Blm Diisi")),IF(K119="A/B/C",IF(L119="A",1,IF(L119="B",0.5,IF(L119="C",0,"Blm Diisi"))),IF(K119="A/B/C/D",IF(L119="A",1,IF(L119="B",0.67,IF(L119="C",0.33,IF(L119="D",0,"Blm Diisi")))),IF(K119="A/B/C/D/E",IF(L119="A",1,IF(L119="B",0.75,IF(L119="C",0.5,IF(L119="D",0.25,IF(L119="E",0,"Blm Diisi")))))))))</f>
        <v>1</v>
      </c>
      <c r="N119" s="38"/>
      <c r="P119" s="70"/>
    </row>
    <row r="120" spans="1:16" customFormat="1" x14ac:dyDescent="0.3">
      <c r="A120" s="29"/>
      <c r="B120" s="30"/>
      <c r="C120" s="30">
        <v>5</v>
      </c>
      <c r="D120" s="203" t="s">
        <v>364</v>
      </c>
      <c r="E120" s="203"/>
      <c r="F120" s="31"/>
      <c r="G120" s="31"/>
      <c r="H120" s="32">
        <v>0.75</v>
      </c>
      <c r="I120" s="32"/>
      <c r="J120" s="32">
        <v>0.75</v>
      </c>
      <c r="K120" s="33"/>
      <c r="L120" s="133"/>
      <c r="M120" s="33">
        <f>IF(COUNT(M121:M124)=COUNTA(M121:M124),AVERAGE(M121:M124)*J120,"ISI DULU")</f>
        <v>0.75</v>
      </c>
      <c r="N120" s="34">
        <f>M120/J120</f>
        <v>1</v>
      </c>
      <c r="P120" s="41"/>
    </row>
    <row r="121" spans="1:16" customFormat="1" ht="57.6" x14ac:dyDescent="0.3">
      <c r="A121" s="35"/>
      <c r="B121" s="36"/>
      <c r="C121" s="36"/>
      <c r="D121" s="4" t="s">
        <v>9</v>
      </c>
      <c r="E121" s="3" t="s">
        <v>367</v>
      </c>
      <c r="F121" s="6" t="s">
        <v>150</v>
      </c>
      <c r="G121" s="7"/>
      <c r="H121" s="8"/>
      <c r="I121" s="3" t="s">
        <v>368</v>
      </c>
      <c r="J121" s="8"/>
      <c r="K121" s="6" t="s">
        <v>162</v>
      </c>
      <c r="L121" s="70" t="s">
        <v>436</v>
      </c>
      <c r="M121" s="6">
        <f>IF(K121="Ya/Tidak",IF(L121="Ya",1,IF(L121="Tidak",0,"Blm Diisi")),IF(K121="A/B/C",IF(L121="A",1,IF(L121="B",0.5,IF(L121="C",0,"Blm Diisi"))),IF(K121="A/B/C/D",IF(L121="A",1,IF(L121="B",0.67,IF(L121="C",0.33,IF(L121="D",0,"Blm Diisi")))),IF(K121="A/B/C/D/E",IF(L121="A",1,IF(L121="B",0.75,IF(L121="C",0.5,IF(L121="D",0.25,IF(L121="E",0,"Blm Diisi")))))))))</f>
        <v>1</v>
      </c>
      <c r="N121" s="38"/>
      <c r="P121" s="70"/>
    </row>
    <row r="122" spans="1:16" customFormat="1" ht="28.8" x14ac:dyDescent="0.3">
      <c r="A122" s="35"/>
      <c r="B122" s="36"/>
      <c r="C122" s="36"/>
      <c r="D122" s="4" t="s">
        <v>10</v>
      </c>
      <c r="E122" s="3" t="s">
        <v>104</v>
      </c>
      <c r="F122" s="6" t="s">
        <v>150</v>
      </c>
      <c r="G122" s="7"/>
      <c r="H122" s="8"/>
      <c r="I122" s="3" t="s">
        <v>105</v>
      </c>
      <c r="J122" s="8"/>
      <c r="K122" s="6" t="s">
        <v>14</v>
      </c>
      <c r="L122" s="132" t="s">
        <v>150</v>
      </c>
      <c r="M122" s="6">
        <f>IF(K122="Ya/Tidak",IF(L122="Ya",1,IF(L122="Tidak",0,"Blm Diisi")),IF(K122="A/B/C",IF(L122="A",1,IF(L122="B",0.5,IF(L122="C",0,"Blm Diisi"))),IF(K122="A/B/C/D",IF(L122="A",1,IF(L122="B",0.67,IF(L122="C",0.33,IF(L122="D",0,"Blm Diisi")))),IF(K122="A/B/C/D/E",IF(L122="A",1,IF(L122="B",0.75,IF(L122="C",0.5,IF(L122="D",0.25,IF(L122="E",0,"Blm Diisi")))))))))</f>
        <v>1</v>
      </c>
      <c r="N122" s="38"/>
      <c r="P122" s="70"/>
    </row>
    <row r="123" spans="1:16" customFormat="1" ht="43.2" x14ac:dyDescent="0.3">
      <c r="A123" s="35"/>
      <c r="B123" s="36"/>
      <c r="C123" s="36"/>
      <c r="D123" s="4" t="s">
        <v>12</v>
      </c>
      <c r="E123" s="3" t="s">
        <v>369</v>
      </c>
      <c r="F123" s="6" t="s">
        <v>150</v>
      </c>
      <c r="G123" s="7"/>
      <c r="H123" s="8"/>
      <c r="I123" s="3" t="s">
        <v>370</v>
      </c>
      <c r="J123" s="8"/>
      <c r="K123" s="6" t="s">
        <v>161</v>
      </c>
      <c r="L123" s="70" t="s">
        <v>436</v>
      </c>
      <c r="M123" s="6">
        <f>IF(K123="Ya/Tidak",IF(L123="Ya",1,IF(L123="Tidak",0,"Blm Diisi")),IF(K123="A/B/C",IF(L123="A",1,IF(L123="B",0.5,IF(L123="C",0,"Blm Diisi"))),IF(K123="A/B/C/D",IF(L123="A",1,IF(L123="B",0.67,IF(L123="C",0.33,IF(L123="D",0,"Blm Diisi")))),IF(K123="A/B/C/D/E",IF(L123="A",1,IF(L123="B",0.75,IF(L123="C",0.5,IF(L123="D",0.25,IF(L123="E",0,"Blm Diisi")))))))))</f>
        <v>1</v>
      </c>
      <c r="N123" s="38"/>
      <c r="P123" s="70"/>
    </row>
    <row r="124" spans="1:16" customFormat="1" ht="57.6" x14ac:dyDescent="0.3">
      <c r="A124" s="35"/>
      <c r="B124" s="36"/>
      <c r="C124" s="36"/>
      <c r="D124" s="4" t="s">
        <v>13</v>
      </c>
      <c r="E124" s="3" t="s">
        <v>371</v>
      </c>
      <c r="F124" s="6" t="s">
        <v>150</v>
      </c>
      <c r="G124" s="7"/>
      <c r="H124" s="8"/>
      <c r="I124" s="3" t="s">
        <v>372</v>
      </c>
      <c r="J124" s="8"/>
      <c r="K124" s="6" t="s">
        <v>162</v>
      </c>
      <c r="L124" s="70" t="s">
        <v>436</v>
      </c>
      <c r="M124" s="6">
        <f>IF(K124="Ya/Tidak",IF(L124="Ya",1,IF(L124="Tidak",0,"Blm Diisi")),IF(K124="A/B/C",IF(L124="A",1,IF(L124="B",0.5,IF(L124="C",0,"Blm Diisi"))),IF(K124="A/B/C/D",IF(L124="A",1,IF(L124="B",0.67,IF(L124="C",0.33,IF(L124="D",0,"Blm Diisi")))),IF(K124="A/B/C/D/E",IF(L124="A",1,IF(L124="B",0.75,IF(L124="C",0.5,IF(L124="D",0.25,IF(L124="E",0,"Blm Diisi")))))))))</f>
        <v>1</v>
      </c>
      <c r="N124" s="38"/>
      <c r="P124" s="70"/>
    </row>
    <row r="125" spans="1:16" customFormat="1" x14ac:dyDescent="0.3">
      <c r="A125" s="29"/>
      <c r="B125" s="30"/>
      <c r="C125" s="30">
        <v>6</v>
      </c>
      <c r="D125" s="203" t="s">
        <v>373</v>
      </c>
      <c r="E125" s="203"/>
      <c r="F125" s="31"/>
      <c r="G125" s="31"/>
      <c r="H125" s="32">
        <v>1.25</v>
      </c>
      <c r="I125" s="32"/>
      <c r="J125" s="32">
        <v>1.25</v>
      </c>
      <c r="K125" s="33"/>
      <c r="L125" s="133"/>
      <c r="M125" s="33">
        <f>IF(COUNT(M126:M126)=COUNTA(M126:M126),AVERAGE(M126:M126)*J125,"ISI DULU")</f>
        <v>1.25</v>
      </c>
      <c r="N125" s="34">
        <f>M125/J125</f>
        <v>1</v>
      </c>
      <c r="P125" s="41"/>
    </row>
    <row r="126" spans="1:16" customFormat="1" ht="43.2" x14ac:dyDescent="0.3">
      <c r="A126" s="35"/>
      <c r="B126" s="36"/>
      <c r="C126" s="36"/>
      <c r="D126" s="4" t="s">
        <v>10</v>
      </c>
      <c r="E126" s="3" t="s">
        <v>106</v>
      </c>
      <c r="F126" s="6" t="s">
        <v>150</v>
      </c>
      <c r="G126" s="7"/>
      <c r="H126" s="8"/>
      <c r="I126" s="3" t="s">
        <v>107</v>
      </c>
      <c r="J126" s="38"/>
      <c r="K126" s="6" t="s">
        <v>161</v>
      </c>
      <c r="L126" s="70" t="s">
        <v>436</v>
      </c>
      <c r="M126" s="6">
        <f>IF(K126="Ya/Tidak",IF(L126="Ya",1,IF(L126="Tidak",0,"Blm Diisi")),IF(K126="A/B/C",IF(L126="A",1,IF(L126="B",0.5,IF(L126="C",0,"Blm Diisi"))),IF(K126="A/B/C/D",IF(L126="A",1,IF(L126="B",0.67,IF(L126="C",0.33,IF(L126="D",0,"Blm Diisi")))),IF(K126="A/B/C/D/E",IF(L126="A",1,IF(L126="B",0.75,IF(L126="C",0.5,IF(L126="D",0.25,IF(L126="E",0,"Blm Diisi")))))))))</f>
        <v>1</v>
      </c>
      <c r="N126" s="38"/>
      <c r="P126" s="70"/>
    </row>
    <row r="127" spans="1:16" customFormat="1" x14ac:dyDescent="0.3">
      <c r="A127" s="29"/>
      <c r="B127" s="30"/>
      <c r="C127" s="30">
        <v>7</v>
      </c>
      <c r="D127" s="203" t="s">
        <v>382</v>
      </c>
      <c r="E127" s="203"/>
      <c r="F127" s="31"/>
      <c r="G127" s="31"/>
      <c r="H127" s="32">
        <v>1.5</v>
      </c>
      <c r="I127" s="32"/>
      <c r="J127" s="32"/>
      <c r="K127" s="33"/>
      <c r="L127" s="133"/>
      <c r="M127" s="33"/>
      <c r="N127" s="34"/>
      <c r="P127" s="41"/>
    </row>
    <row r="128" spans="1:16" customFormat="1" x14ac:dyDescent="0.3">
      <c r="A128" s="44"/>
      <c r="B128" s="45" t="s">
        <v>108</v>
      </c>
      <c r="C128" s="46" t="s">
        <v>109</v>
      </c>
      <c r="D128" s="47"/>
      <c r="E128" s="48"/>
      <c r="F128" s="49"/>
      <c r="G128" s="49"/>
      <c r="H128" s="50">
        <v>4.5</v>
      </c>
      <c r="I128" s="50"/>
      <c r="J128" s="50"/>
      <c r="K128" s="51"/>
      <c r="L128" s="52"/>
      <c r="M128" s="51">
        <f>M129+M135+M141+M147+M151</f>
        <v>4.5</v>
      </c>
      <c r="N128" s="53">
        <f>M128/H128</f>
        <v>1</v>
      </c>
      <c r="P128" s="52"/>
    </row>
    <row r="129" spans="1:16" customFormat="1" x14ac:dyDescent="0.3">
      <c r="A129" s="29"/>
      <c r="B129" s="30"/>
      <c r="C129" s="30">
        <v>1</v>
      </c>
      <c r="D129" s="203" t="s">
        <v>110</v>
      </c>
      <c r="E129" s="203"/>
      <c r="F129" s="31"/>
      <c r="G129" s="31"/>
      <c r="H129" s="32">
        <v>0.5</v>
      </c>
      <c r="I129" s="32"/>
      <c r="J129" s="32">
        <v>0.5</v>
      </c>
      <c r="K129" s="33"/>
      <c r="L129" s="133"/>
      <c r="M129" s="33">
        <f>IF(COUNT(M130:M134)=COUNTA(M130:M134),AVERAGE(M130:M134)*J129,"ISI DULU")</f>
        <v>0.5</v>
      </c>
      <c r="N129" s="34">
        <f>M129/J129</f>
        <v>1</v>
      </c>
      <c r="P129" s="41"/>
    </row>
    <row r="130" spans="1:16" customFormat="1" ht="28.8" x14ac:dyDescent="0.3">
      <c r="A130" s="35"/>
      <c r="B130" s="36"/>
      <c r="C130" s="36"/>
      <c r="D130" s="4" t="s">
        <v>8</v>
      </c>
      <c r="E130" s="3" t="s">
        <v>111</v>
      </c>
      <c r="F130" s="6" t="s">
        <v>150</v>
      </c>
      <c r="G130" s="7"/>
      <c r="H130" s="8"/>
      <c r="I130" s="3" t="s">
        <v>116</v>
      </c>
      <c r="J130" s="8"/>
      <c r="K130" s="6" t="s">
        <v>14</v>
      </c>
      <c r="L130" s="132" t="s">
        <v>150</v>
      </c>
      <c r="M130" s="6">
        <f>IF(K130="Ya/Tidak",IF(L130="Ya",1,IF(L130="Tidak",0,"Blm Diisi")),IF(K130="A/B/C",IF(L130="A",1,IF(L130="B",0.5,IF(L130="C",0,"Blm Diisi"))),IF(K130="A/B/C/D",IF(L130="A",1,IF(L130="B",0.67,IF(L130="C",0.33,IF(L130="D",0,"Blm Diisi")))),IF(K130="A/B/C/D/E",IF(L130="A",1,IF(L130="B",0.75,IF(L130="C",0.5,IF(L130="D",0.25,IF(L130="E",0,"Blm Diisi")))))))))</f>
        <v>1</v>
      </c>
      <c r="N130" s="38"/>
      <c r="P130" s="37"/>
    </row>
    <row r="131" spans="1:16" customFormat="1" ht="72" x14ac:dyDescent="0.3">
      <c r="A131" s="35"/>
      <c r="B131" s="36"/>
      <c r="C131" s="36"/>
      <c r="D131" s="4" t="s">
        <v>9</v>
      </c>
      <c r="E131" s="3" t="s">
        <v>112</v>
      </c>
      <c r="F131" s="6" t="s">
        <v>150</v>
      </c>
      <c r="G131" s="7"/>
      <c r="H131" s="8"/>
      <c r="I131" s="3" t="s">
        <v>117</v>
      </c>
      <c r="J131" s="8"/>
      <c r="K131" s="6" t="s">
        <v>162</v>
      </c>
      <c r="L131" s="132" t="s">
        <v>436</v>
      </c>
      <c r="M131" s="6">
        <f>IF(K131="Ya/Tidak",IF(L131="Ya",1,IF(L131="Tidak",0,"Blm Diisi")),IF(K131="A/B/C",IF(L131="A",1,IF(L131="B",0.5,IF(L131="C",0,"Blm Diisi"))),IF(K131="A/B/C/D",IF(L131="A",1,IF(L131="B",0.67,IF(L131="C",0.33,IF(L131="D",0,"Blm Diisi")))),IF(K131="A/B/C/D/E",IF(L131="A",1,IF(L131="B",0.75,IF(L131="C",0.5,IF(L131="D",0.25,IF(L131="E",0,"Blm Diisi")))))))))</f>
        <v>1</v>
      </c>
      <c r="N131" s="38"/>
      <c r="P131" s="37"/>
    </row>
    <row r="132" spans="1:16" customFormat="1" ht="57.6" x14ac:dyDescent="0.3">
      <c r="A132" s="35"/>
      <c r="B132" s="36"/>
      <c r="C132" s="36"/>
      <c r="D132" s="4" t="s">
        <v>10</v>
      </c>
      <c r="E132" s="3" t="s">
        <v>113</v>
      </c>
      <c r="F132" s="6" t="s">
        <v>150</v>
      </c>
      <c r="G132" s="7"/>
      <c r="H132" s="8"/>
      <c r="I132" s="3" t="s">
        <v>118</v>
      </c>
      <c r="J132" s="8"/>
      <c r="K132" s="6" t="s">
        <v>162</v>
      </c>
      <c r="L132" s="132" t="s">
        <v>436</v>
      </c>
      <c r="M132" s="6">
        <f>IF(K132="Ya/Tidak",IF(L132="Ya",1,IF(L132="Tidak",0,"Blm Diisi")),IF(K132="A/B/C",IF(L132="A",1,IF(L132="B",0.5,IF(L132="C",0,"Blm Diisi"))),IF(K132="A/B/C/D",IF(L132="A",1,IF(L132="B",0.67,IF(L132="C",0.33,IF(L132="D",0,"Blm Diisi")))),IF(K132="A/B/C/D/E",IF(L132="A",1,IF(L132="B",0.75,IF(L132="C",0.5,IF(L132="D",0.25,IF(L132="E",0,"Blm Diisi")))))))))</f>
        <v>1</v>
      </c>
      <c r="N132" s="38"/>
      <c r="P132" s="37"/>
    </row>
    <row r="133" spans="1:16" customFormat="1" ht="72" x14ac:dyDescent="0.3">
      <c r="A133" s="35"/>
      <c r="B133" s="36"/>
      <c r="C133" s="36"/>
      <c r="D133" s="4" t="s">
        <v>12</v>
      </c>
      <c r="E133" s="3" t="s">
        <v>114</v>
      </c>
      <c r="F133" s="6" t="s">
        <v>150</v>
      </c>
      <c r="G133" s="7"/>
      <c r="H133" s="8"/>
      <c r="I133" s="3" t="s">
        <v>119</v>
      </c>
      <c r="J133" s="8"/>
      <c r="K133" s="6" t="s">
        <v>161</v>
      </c>
      <c r="L133" s="132" t="s">
        <v>436</v>
      </c>
      <c r="M133" s="6">
        <f>IF(K133="Ya/Tidak",IF(L133="Ya",1,IF(L133="Tidak",0,"Blm Diisi")),IF(K133="A/B/C",IF(L133="A",1,IF(L133="B",0.5,IF(L133="C",0,"Blm Diisi"))),IF(K133="A/B/C/D",IF(L133="A",1,IF(L133="B",0.67,IF(L133="C",0.33,IF(L133="D",0,"Blm Diisi")))),IF(K133="A/B/C/D/E",IF(L133="A",1,IF(L133="B",0.75,IF(L133="C",0.5,IF(L133="D",0.25,IF(L133="E",0,"Blm Diisi")))))))))</f>
        <v>1</v>
      </c>
      <c r="N133" s="38"/>
      <c r="P133" s="37"/>
    </row>
    <row r="134" spans="1:16" customFormat="1" ht="43.2" x14ac:dyDescent="0.3">
      <c r="A134" s="35"/>
      <c r="B134" s="36"/>
      <c r="C134" s="36"/>
      <c r="D134" s="4" t="s">
        <v>13</v>
      </c>
      <c r="E134" s="3" t="s">
        <v>115</v>
      </c>
      <c r="F134" s="6" t="s">
        <v>150</v>
      </c>
      <c r="G134" s="7"/>
      <c r="H134" s="8"/>
      <c r="I134" s="3" t="s">
        <v>120</v>
      </c>
      <c r="J134" s="8"/>
      <c r="K134" s="6" t="s">
        <v>161</v>
      </c>
      <c r="L134" s="132" t="s">
        <v>436</v>
      </c>
      <c r="M134" s="6">
        <f>IF(K134="Ya/Tidak",IF(L134="Ya",1,IF(L134="Tidak",0,"Blm Diisi")),IF(K134="A/B/C",IF(L134="A",1,IF(L134="B",0.5,IF(L134="C",0,"Blm Diisi"))),IF(K134="A/B/C/D",IF(L134="A",1,IF(L134="B",0.67,IF(L134="C",0.33,IF(L134="D",0,"Blm Diisi")))),IF(K134="A/B/C/D/E",IF(L134="A",1,IF(L134="B",0.75,IF(L134="C",0.5,IF(L134="D",0.25,IF(L134="E",0,"Blm Diisi")))))))))</f>
        <v>1</v>
      </c>
      <c r="N134" s="38"/>
      <c r="P134" s="37"/>
    </row>
    <row r="135" spans="1:16" customFormat="1" x14ac:dyDescent="0.3">
      <c r="A135" s="29"/>
      <c r="B135" s="30"/>
      <c r="C135" s="30">
        <v>2</v>
      </c>
      <c r="D135" s="203" t="s">
        <v>121</v>
      </c>
      <c r="E135" s="203"/>
      <c r="F135" s="31"/>
      <c r="G135" s="31"/>
      <c r="H135" s="32">
        <v>0.5</v>
      </c>
      <c r="I135" s="32"/>
      <c r="J135" s="32">
        <v>0.5</v>
      </c>
      <c r="K135" s="33"/>
      <c r="L135" s="133"/>
      <c r="M135" s="33">
        <f>IF(COUNT(M136:M140)=COUNTA(M136:M140),AVERAGE(M136:M140)*J135,"ISI DULU")</f>
        <v>0.5</v>
      </c>
      <c r="N135" s="34">
        <f>M135/J135</f>
        <v>1</v>
      </c>
      <c r="P135" s="41"/>
    </row>
    <row r="136" spans="1:16" customFormat="1" ht="100.8" x14ac:dyDescent="0.3">
      <c r="A136" s="35"/>
      <c r="B136" s="36"/>
      <c r="C136" s="36"/>
      <c r="D136" s="4" t="s">
        <v>8</v>
      </c>
      <c r="E136" s="3" t="s">
        <v>122</v>
      </c>
      <c r="F136" s="6" t="s">
        <v>150</v>
      </c>
      <c r="G136" s="7"/>
      <c r="H136" s="8"/>
      <c r="I136" s="3" t="s">
        <v>124</v>
      </c>
      <c r="J136" s="8"/>
      <c r="K136" s="6" t="s">
        <v>162</v>
      </c>
      <c r="L136" s="37" t="s">
        <v>436</v>
      </c>
      <c r="M136" s="6">
        <f>IF(K136="Ya/Tidak",IF(L136="Ya",1,IF(L136="Tidak",0,"Blm Diisi")),IF(K136="A/B/C",IF(L136="A",1,IF(L136="B",0.5,IF(L136="C",0,"Blm Diisi"))),IF(K136="A/B/C/D",IF(L136="A",1,IF(L136="B",0.67,IF(L136="C",0.33,IF(L136="D",0,"Blm Diisi")))),IF(K136="A/B/C/D/E",IF(L136="A",1,IF(L136="B",0.75,IF(L136="C",0.5,IF(L136="D",0.25,IF(L136="E",0,"Blm Diisi")))))))))</f>
        <v>1</v>
      </c>
      <c r="N136" s="38"/>
      <c r="P136" s="37"/>
    </row>
    <row r="137" spans="1:16" customFormat="1" ht="72" x14ac:dyDescent="0.3">
      <c r="A137" s="35"/>
      <c r="B137" s="36"/>
      <c r="C137" s="36"/>
      <c r="D137" s="4" t="s">
        <v>9</v>
      </c>
      <c r="E137" s="3" t="s">
        <v>123</v>
      </c>
      <c r="F137" s="6" t="s">
        <v>150</v>
      </c>
      <c r="G137" s="7"/>
      <c r="H137" s="8"/>
      <c r="I137" s="3" t="s">
        <v>125</v>
      </c>
      <c r="J137" s="8"/>
      <c r="K137" s="6" t="s">
        <v>161</v>
      </c>
      <c r="L137" s="132" t="s">
        <v>436</v>
      </c>
      <c r="M137" s="6">
        <f>IF(K137="Ya/Tidak",IF(L137="Ya",1,IF(L137="Tidak",0,"Blm Diisi")),IF(K137="A/B/C",IF(L137="A",1,IF(L137="B",0.5,IF(L137="C",0,"Blm Diisi"))),IF(K137="A/B/C/D",IF(L137="A",1,IF(L137="B",0.67,IF(L137="C",0.33,IF(L137="D",0,"Blm Diisi")))),IF(K137="A/B/C/D/E",IF(L137="A",1,IF(L137="B",0.75,IF(L137="C",0.5,IF(L137="D",0.25,IF(L137="E",0,"Blm Diisi")))))))))</f>
        <v>1</v>
      </c>
      <c r="N137" s="38"/>
      <c r="P137" s="37"/>
    </row>
    <row r="138" spans="1:16" customFormat="1" ht="86.4" x14ac:dyDescent="0.3">
      <c r="A138" s="35"/>
      <c r="B138" s="36"/>
      <c r="C138" s="36"/>
      <c r="D138" s="4" t="s">
        <v>10</v>
      </c>
      <c r="E138" s="3" t="s">
        <v>146</v>
      </c>
      <c r="F138" s="6" t="s">
        <v>150</v>
      </c>
      <c r="G138" s="7"/>
      <c r="H138" s="8"/>
      <c r="I138" s="3" t="s">
        <v>126</v>
      </c>
      <c r="J138" s="8"/>
      <c r="K138" s="6" t="s">
        <v>161</v>
      </c>
      <c r="L138" s="132" t="s">
        <v>436</v>
      </c>
      <c r="M138" s="6">
        <f>IF(K138="Ya/Tidak",IF(L138="Ya",1,IF(L138="Tidak",0,"Blm Diisi")),IF(K138="A/B/C",IF(L138="A",1,IF(L138="B",0.5,IF(L138="C",0,"Blm Diisi"))),IF(K138="A/B/C/D",IF(L138="A",1,IF(L138="B",0.67,IF(L138="C",0.33,IF(L138="D",0,"Blm Diisi")))),IF(K138="A/B/C/D/E",IF(L138="A",1,IF(L138="B",0.75,IF(L138="C",0.5,IF(L138="D",0.25,IF(L138="E",0,"Blm Diisi")))))))))</f>
        <v>1</v>
      </c>
      <c r="N138" s="38"/>
      <c r="P138" s="37"/>
    </row>
    <row r="139" spans="1:16" customFormat="1" ht="72" x14ac:dyDescent="0.3">
      <c r="A139" s="35"/>
      <c r="B139" s="36"/>
      <c r="C139" s="36"/>
      <c r="D139" s="4" t="s">
        <v>12</v>
      </c>
      <c r="E139" s="3" t="s">
        <v>394</v>
      </c>
      <c r="F139" s="6" t="s">
        <v>150</v>
      </c>
      <c r="G139" s="7"/>
      <c r="H139" s="8"/>
      <c r="I139" s="3" t="s">
        <v>395</v>
      </c>
      <c r="J139" s="8"/>
      <c r="K139" s="6" t="s">
        <v>162</v>
      </c>
      <c r="L139" s="37" t="s">
        <v>436</v>
      </c>
      <c r="M139" s="6">
        <f>IF(K139="Ya/Tidak",IF(L139="Ya",1,IF(L139="Tidak",0,"Blm Diisi")),IF(K139="A/B/C",IF(L139="A",1,IF(L139="B",0.5,IF(L139="C",0,"Blm Diisi"))),IF(K139="A/B/C/D",IF(L139="A",1,IF(L139="B",0.67,IF(L139="C",0.33,IF(L139="D",0,"Blm Diisi")))),IF(K139="A/B/C/D/E",IF(L139="A",1,IF(L139="B",0.75,IF(L139="C",0.5,IF(L139="D",0.25,IF(L139="E",0,"Blm Diisi")))))))))</f>
        <v>1</v>
      </c>
      <c r="N139" s="38"/>
      <c r="P139" s="37"/>
    </row>
    <row r="140" spans="1:16" customFormat="1" ht="28.8" x14ac:dyDescent="0.3">
      <c r="A140" s="35"/>
      <c r="B140" s="36"/>
      <c r="C140" s="36"/>
      <c r="D140" s="4" t="s">
        <v>13</v>
      </c>
      <c r="E140" s="3" t="s">
        <v>127</v>
      </c>
      <c r="F140" s="6" t="s">
        <v>150</v>
      </c>
      <c r="G140" s="7"/>
      <c r="H140" s="8"/>
      <c r="I140" s="3" t="s">
        <v>128</v>
      </c>
      <c r="J140" s="8"/>
      <c r="K140" s="6" t="s">
        <v>14</v>
      </c>
      <c r="L140" s="37" t="s">
        <v>150</v>
      </c>
      <c r="M140" s="6">
        <f>IF(K140="Ya/Tidak",IF(L140="Ya",1,IF(L140="Tidak",0,"Blm Diisi")),IF(K140="A/B/C",IF(L140="A",1,IF(L140="B",0.5,IF(L140="C",0,"Blm Diisi"))),IF(K140="A/B/C/D",IF(L140="A",1,IF(L140="B",0.67,IF(L140="C",0.33,IF(L140="D",0,"Blm Diisi")))),IF(K140="A/B/C/D/E",IF(L140="A",1,IF(L140="B",0.75,IF(L140="C",0.5,IF(L140="D",0.25,IF(L140="E",0,"Blm Diisi")))))))))</f>
        <v>1</v>
      </c>
      <c r="N140" s="38"/>
      <c r="P140" s="37"/>
    </row>
    <row r="141" spans="1:16" customFormat="1" x14ac:dyDescent="0.3">
      <c r="A141" s="29"/>
      <c r="B141" s="30"/>
      <c r="C141" s="30">
        <v>3</v>
      </c>
      <c r="D141" s="203" t="s">
        <v>129</v>
      </c>
      <c r="E141" s="203"/>
      <c r="F141" s="31"/>
      <c r="G141" s="31"/>
      <c r="H141" s="32">
        <v>1.5</v>
      </c>
      <c r="I141" s="32"/>
      <c r="J141" s="32">
        <v>1.5</v>
      </c>
      <c r="K141" s="33"/>
      <c r="L141" s="133"/>
      <c r="M141" s="33">
        <f>IF(COUNT(M142:M146)=COUNTA(M142:M146),AVERAGE(M142:M146)*J141,"ISI DULU")</f>
        <v>1.5</v>
      </c>
      <c r="N141" s="34">
        <f>M141/J141</f>
        <v>1</v>
      </c>
      <c r="P141" s="41"/>
    </row>
    <row r="142" spans="1:16" customFormat="1" x14ac:dyDescent="0.3">
      <c r="A142" s="35"/>
      <c r="B142" s="36"/>
      <c r="C142" s="36"/>
      <c r="D142" s="4" t="s">
        <v>8</v>
      </c>
      <c r="E142" s="3" t="s">
        <v>396</v>
      </c>
      <c r="F142" s="6" t="s">
        <v>150</v>
      </c>
      <c r="G142" s="7"/>
      <c r="H142" s="8"/>
      <c r="I142" s="3" t="s">
        <v>130</v>
      </c>
      <c r="J142" s="8"/>
      <c r="K142" s="6" t="s">
        <v>14</v>
      </c>
      <c r="L142" s="37" t="s">
        <v>150</v>
      </c>
      <c r="M142" s="6">
        <f>IF(K142="Ya/Tidak",IF(L142="Ya",1,IF(L142="Tidak",0,"Blm Diisi")),IF(K142="A/B/C",IF(L142="A",1,IF(L142="B",0.5,IF(L142="C",0,"Blm Diisi"))),IF(K142="A/B/C/D",IF(L142="A",1,IF(L142="B",0.67,IF(L142="C",0.33,IF(L142="D",0,"Blm Diisi")))),IF(K142="A/B/C/D/E",IF(L142="A",1,IF(L142="B",0.75,IF(L142="C",0.5,IF(L142="D",0.25,IF(L142="E",0,"Blm Diisi")))))))))</f>
        <v>1</v>
      </c>
      <c r="N142" s="38"/>
      <c r="P142" s="37"/>
    </row>
    <row r="143" spans="1:16" customFormat="1" ht="43.2" x14ac:dyDescent="0.3">
      <c r="A143" s="35"/>
      <c r="B143" s="36"/>
      <c r="C143" s="36"/>
      <c r="D143" s="4" t="s">
        <v>9</v>
      </c>
      <c r="E143" s="3" t="s">
        <v>397</v>
      </c>
      <c r="F143" s="6" t="s">
        <v>150</v>
      </c>
      <c r="G143" s="7"/>
      <c r="H143" s="8"/>
      <c r="I143" s="3" t="s">
        <v>398</v>
      </c>
      <c r="J143" s="8"/>
      <c r="K143" s="6" t="s">
        <v>161</v>
      </c>
      <c r="L143" s="37" t="s">
        <v>436</v>
      </c>
      <c r="M143" s="6">
        <f>IF(K143="Ya/Tidak",IF(L143="Ya",1,IF(L143="Tidak",0,"Blm Diisi")),IF(K143="A/B/C",IF(L143="A",1,IF(L143="B",0.5,IF(L143="C",0,"Blm Diisi"))),IF(K143="A/B/C/D",IF(L143="A",1,IF(L143="B",0.67,IF(L143="C",0.33,IF(L143="D",0,"Blm Diisi")))),IF(K143="A/B/C/D/E",IF(L143="A",1,IF(L143="B",0.75,IF(L143="C",0.5,IF(L143="D",0.25,IF(L143="E",0,"Blm Diisi")))))))))</f>
        <v>1</v>
      </c>
      <c r="N143" s="38"/>
      <c r="P143" s="37"/>
    </row>
    <row r="144" spans="1:16" customFormat="1" ht="28.8" x14ac:dyDescent="0.3">
      <c r="A144" s="35"/>
      <c r="B144" s="36"/>
      <c r="C144" s="36"/>
      <c r="D144" s="4" t="s">
        <v>10</v>
      </c>
      <c r="E144" s="3" t="s">
        <v>399</v>
      </c>
      <c r="F144" s="6" t="s">
        <v>150</v>
      </c>
      <c r="G144" s="7"/>
      <c r="H144" s="8"/>
      <c r="I144" s="3" t="s">
        <v>400</v>
      </c>
      <c r="J144" s="8"/>
      <c r="K144" s="6" t="s">
        <v>14</v>
      </c>
      <c r="L144" s="37" t="s">
        <v>150</v>
      </c>
      <c r="M144" s="6">
        <f>IF(K144="Ya/Tidak",IF(L144="Ya",1,IF(L144="Tidak",0,"Blm Diisi")),IF(K144="A/B/C",IF(L144="A",1,IF(L144="B",0.5,IF(L144="C",0,"Blm Diisi"))),IF(K144="A/B/C/D",IF(L144="A",1,IF(L144="B",0.67,IF(L144="C",0.33,IF(L144="D",0,"Blm Diisi")))),IF(K144="A/B/C/D/E",IF(L144="A",1,IF(L144="B",0.75,IF(L144="C",0.5,IF(L144="D",0.25,IF(L144="E",0,"Blm Diisi")))))))))</f>
        <v>1</v>
      </c>
      <c r="N144" s="38"/>
      <c r="P144" s="37"/>
    </row>
    <row r="145" spans="1:16" customFormat="1" ht="115.2" x14ac:dyDescent="0.3">
      <c r="A145" s="35"/>
      <c r="B145" s="36"/>
      <c r="C145" s="36"/>
      <c r="D145" s="4" t="s">
        <v>12</v>
      </c>
      <c r="E145" s="3" t="s">
        <v>131</v>
      </c>
      <c r="F145" s="6" t="s">
        <v>150</v>
      </c>
      <c r="G145" s="7"/>
      <c r="H145" s="8"/>
      <c r="I145" s="3" t="s">
        <v>132</v>
      </c>
      <c r="J145" s="8"/>
      <c r="K145" s="6" t="s">
        <v>162</v>
      </c>
      <c r="L145" s="37" t="s">
        <v>436</v>
      </c>
      <c r="M145" s="6">
        <f>IF(K145="Ya/Tidak",IF(L145="Ya",1,IF(L145="Tidak",0,"Blm Diisi")),IF(K145="A/B/C",IF(L145="A",1,IF(L145="B",0.5,IF(L145="C",0,"Blm Diisi"))),IF(K145="A/B/C/D",IF(L145="A",1,IF(L145="B",0.67,IF(L145="C",0.33,IF(L145="D",0,"Blm Diisi")))),IF(K145="A/B/C/D/E",IF(L145="A",1,IF(L145="B",0.75,IF(L145="C",0.5,IF(L145="D",0.25,IF(L145="E",0,"Blm Diisi")))))))))</f>
        <v>1</v>
      </c>
      <c r="N145" s="38"/>
      <c r="P145" s="37"/>
    </row>
    <row r="146" spans="1:16" customFormat="1" ht="43.2" x14ac:dyDescent="0.3">
      <c r="A146" s="35"/>
      <c r="B146" s="36"/>
      <c r="C146" s="36"/>
      <c r="D146" s="4" t="s">
        <v>13</v>
      </c>
      <c r="E146" s="3" t="s">
        <v>133</v>
      </c>
      <c r="F146" s="6" t="s">
        <v>150</v>
      </c>
      <c r="G146" s="7"/>
      <c r="H146" s="8"/>
      <c r="I146" s="3" t="s">
        <v>134</v>
      </c>
      <c r="J146" s="8"/>
      <c r="K146" s="6" t="s">
        <v>161</v>
      </c>
      <c r="L146" s="132" t="s">
        <v>436</v>
      </c>
      <c r="M146" s="6">
        <f>IF(K146="Ya/Tidak",IF(L146="Ya",1,IF(L146="Tidak",0,"Blm Diisi")),IF(K146="A/B/C",IF(L146="A",1,IF(L146="B",0.5,IF(L146="C",0,"Blm Diisi"))),IF(K146="A/B/C/D",IF(L146="A",1,IF(L146="B",0.67,IF(L146="C",0.33,IF(L146="D",0,"Blm Diisi")))),IF(K146="A/B/C/D/E",IF(L146="A",1,IF(L146="B",0.75,IF(L146="C",0.5,IF(L146="D",0.25,IF(L146="E",0,"Blm Diisi")))))))))</f>
        <v>1</v>
      </c>
      <c r="N146" s="38"/>
      <c r="P146" s="37"/>
    </row>
    <row r="147" spans="1:16" customFormat="1" x14ac:dyDescent="0.3">
      <c r="A147" s="29"/>
      <c r="B147" s="30"/>
      <c r="C147" s="30">
        <v>4</v>
      </c>
      <c r="D147" s="203" t="s">
        <v>135</v>
      </c>
      <c r="E147" s="203"/>
      <c r="F147" s="31"/>
      <c r="G147" s="31"/>
      <c r="H147" s="32">
        <v>1.5</v>
      </c>
      <c r="I147" s="32"/>
      <c r="J147" s="32">
        <v>1.5</v>
      </c>
      <c r="K147" s="33"/>
      <c r="L147" s="133"/>
      <c r="M147" s="33">
        <f>IF(COUNT(M148:M150)=COUNTA(M148:M150),AVERAGE(M148:M150)*J147,"ISI DULU")</f>
        <v>1.5</v>
      </c>
      <c r="N147" s="34">
        <f>M147/J147</f>
        <v>1</v>
      </c>
      <c r="P147" s="41"/>
    </row>
    <row r="148" spans="1:16" customFormat="1" ht="43.2" x14ac:dyDescent="0.3">
      <c r="A148" s="35"/>
      <c r="B148" s="36"/>
      <c r="C148" s="36"/>
      <c r="D148" s="4" t="s">
        <v>8</v>
      </c>
      <c r="E148" s="3" t="s">
        <v>401</v>
      </c>
      <c r="F148" s="6" t="s">
        <v>150</v>
      </c>
      <c r="G148" s="7"/>
      <c r="H148" s="8"/>
      <c r="I148" s="3" t="s">
        <v>136</v>
      </c>
      <c r="J148" s="8"/>
      <c r="K148" s="6" t="s">
        <v>161</v>
      </c>
      <c r="L148" s="132" t="s">
        <v>436</v>
      </c>
      <c r="M148" s="6">
        <f>IF(K148="Ya/Tidak",IF(L148="Ya",1,IF(L148="Tidak",0,"Blm Diisi")),IF(K148="A/B/C",IF(L148="A",1,IF(L148="B",0.5,IF(L148="C",0,"Blm Diisi"))),IF(K148="A/B/C/D",IF(L148="A",1,IF(L148="B",0.67,IF(L148="C",0.33,IF(L148="D",0,"Blm Diisi")))),IF(K148="A/B/C/D/E",IF(L148="A",1,IF(L148="B",0.75,IF(L148="C",0.5,IF(L148="D",0.25,IF(L148="E",0,"Blm Diisi")))))))))</f>
        <v>1</v>
      </c>
      <c r="N148" s="38"/>
      <c r="P148" s="37"/>
    </row>
    <row r="149" spans="1:16" customFormat="1" ht="28.8" x14ac:dyDescent="0.3">
      <c r="A149" s="35"/>
      <c r="B149" s="36"/>
      <c r="C149" s="36"/>
      <c r="D149" s="4" t="s">
        <v>9</v>
      </c>
      <c r="E149" s="3" t="s">
        <v>137</v>
      </c>
      <c r="F149" s="6" t="s">
        <v>150</v>
      </c>
      <c r="G149" s="7"/>
      <c r="H149" s="8"/>
      <c r="I149" s="3" t="s">
        <v>138</v>
      </c>
      <c r="J149" s="8"/>
      <c r="K149" s="6" t="s">
        <v>14</v>
      </c>
      <c r="L149" s="132" t="s">
        <v>150</v>
      </c>
      <c r="M149" s="6">
        <f>IF(K149="Ya/Tidak",IF(L149="Ya",1,IF(L149="Tidak",0,"Blm Diisi")),IF(K149="A/B/C",IF(L149="A",1,IF(L149="B",0.5,IF(L149="C",0,"Blm Diisi"))),IF(K149="A/B/C/D",IF(L149="A",1,IF(L149="B",0.67,IF(L149="C",0.33,IF(L149="D",0,"Blm Diisi")))),IF(K149="A/B/C/D/E",IF(L149="A",1,IF(L149="B",0.75,IF(L149="C",0.5,IF(L149="D",0.25,IF(L149="E",0,"Blm Diisi")))))))))</f>
        <v>1</v>
      </c>
      <c r="N149" s="38"/>
      <c r="P149" s="37"/>
    </row>
    <row r="150" spans="1:16" customFormat="1" ht="57.6" x14ac:dyDescent="0.3">
      <c r="A150" s="35"/>
      <c r="B150" s="36"/>
      <c r="C150" s="36"/>
      <c r="D150" s="4" t="s">
        <v>10</v>
      </c>
      <c r="E150" s="3" t="s">
        <v>402</v>
      </c>
      <c r="F150" s="6" t="s">
        <v>150</v>
      </c>
      <c r="G150" s="7"/>
      <c r="H150" s="8"/>
      <c r="I150" s="3" t="s">
        <v>139</v>
      </c>
      <c r="J150" s="8"/>
      <c r="K150" s="6" t="s">
        <v>162</v>
      </c>
      <c r="L150" s="132" t="s">
        <v>436</v>
      </c>
      <c r="M150" s="6">
        <f>IF(K150="Ya/Tidak",IF(L150="Ya",1,IF(L150="Tidak",0,"Blm Diisi")),IF(K150="A/B/C",IF(L150="A",1,IF(L150="B",0.5,IF(L150="C",0,"Blm Diisi"))),IF(K150="A/B/C/D",IF(L150="A",1,IF(L150="B",0.67,IF(L150="C",0.33,IF(L150="D",0,"Blm Diisi")))),IF(K150="A/B/C/D/E",IF(L150="A",1,IF(L150="B",0.75,IF(L150="C",0.5,IF(L150="D",0.25,IF(L150="E",0,"Blm Diisi")))))))))</f>
        <v>1</v>
      </c>
      <c r="N150" s="38"/>
      <c r="P150" s="37"/>
    </row>
    <row r="151" spans="1:16" customFormat="1" x14ac:dyDescent="0.3">
      <c r="A151" s="29"/>
      <c r="B151" s="30"/>
      <c r="C151" s="30">
        <v>5</v>
      </c>
      <c r="D151" s="203" t="s">
        <v>140</v>
      </c>
      <c r="E151" s="203"/>
      <c r="F151" s="31"/>
      <c r="G151" s="31"/>
      <c r="H151" s="32">
        <v>0.5</v>
      </c>
      <c r="I151" s="32"/>
      <c r="J151" s="32">
        <v>0.5</v>
      </c>
      <c r="K151" s="33"/>
      <c r="L151" s="133"/>
      <c r="M151" s="33">
        <f>IF(COUNT(M152:M154)=COUNTA(M152:M154),AVERAGE(M152:M154)*J151,"ISI DULU")</f>
        <v>0.5</v>
      </c>
      <c r="N151" s="34">
        <f>M151/J151</f>
        <v>1</v>
      </c>
      <c r="P151" s="41"/>
    </row>
    <row r="152" spans="1:16" customFormat="1" ht="28.8" x14ac:dyDescent="0.3">
      <c r="A152" s="35"/>
      <c r="B152" s="36"/>
      <c r="C152" s="36"/>
      <c r="D152" s="4" t="s">
        <v>8</v>
      </c>
      <c r="E152" s="3" t="s">
        <v>403</v>
      </c>
      <c r="F152" s="6" t="s">
        <v>150</v>
      </c>
      <c r="G152" s="7"/>
      <c r="H152" s="8"/>
      <c r="I152" s="3" t="s">
        <v>404</v>
      </c>
      <c r="J152" s="8"/>
      <c r="K152" s="6" t="s">
        <v>14</v>
      </c>
      <c r="L152" s="37" t="s">
        <v>150</v>
      </c>
      <c r="M152" s="6">
        <f>IF(K152="Ya/Tidak",IF(L152="Ya",1,IF(L152="Tidak",0,"Blm Diisi")),IF(K152="A/B/C",IF(L152="A",1,IF(L152="B",0.5,IF(L152="C",0,"Blm Diisi"))),IF(K152="A/B/C/D",IF(L152="A",1,IF(L152="B",0.67,IF(L152="C",0.33,IF(L152="D",0,"Blm Diisi")))),IF(K152="A/B/C/D/E",IF(L152="A",1,IF(L152="B",0.75,IF(L152="C",0.5,IF(L152="D",0.25,IF(L152="E",0,"Blm Diisi")))))))))</f>
        <v>1</v>
      </c>
      <c r="N152" s="38"/>
      <c r="P152" s="37"/>
    </row>
    <row r="153" spans="1:16" customFormat="1" ht="57.6" x14ac:dyDescent="0.3">
      <c r="A153" s="35"/>
      <c r="B153" s="36"/>
      <c r="C153" s="36"/>
      <c r="D153" s="4" t="s">
        <v>9</v>
      </c>
      <c r="E153" s="3" t="s">
        <v>405</v>
      </c>
      <c r="F153" s="6" t="s">
        <v>150</v>
      </c>
      <c r="G153" s="7"/>
      <c r="H153" s="8"/>
      <c r="I153" s="3" t="s">
        <v>406</v>
      </c>
      <c r="J153" s="8"/>
      <c r="K153" s="6" t="s">
        <v>162</v>
      </c>
      <c r="L153" s="132" t="s">
        <v>436</v>
      </c>
      <c r="M153" s="6">
        <f>IF(K153="Ya/Tidak",IF(L153="Ya",1,IF(L153="Tidak",0,"Blm Diisi")),IF(K153="A/B/C",IF(L153="A",1,IF(L153="B",0.5,IF(L153="C",0,"Blm Diisi"))),IF(K153="A/B/C/D",IF(L153="A",1,IF(L153="B",0.67,IF(L153="C",0.33,IF(L153="D",0,"Blm Diisi")))),IF(K153="A/B/C/D/E",IF(L153="A",1,IF(L153="B",0.75,IF(L153="C",0.5,IF(L153="D",0.25,IF(L153="E",0,"Blm Diisi")))))))))</f>
        <v>1</v>
      </c>
      <c r="N153" s="38"/>
      <c r="P153" s="37"/>
    </row>
    <row r="154" spans="1:16" customFormat="1" ht="43.2" x14ac:dyDescent="0.3">
      <c r="A154" s="35"/>
      <c r="B154" s="36"/>
      <c r="C154" s="36"/>
      <c r="D154" s="4" t="s">
        <v>10</v>
      </c>
      <c r="E154" s="3" t="s">
        <v>407</v>
      </c>
      <c r="F154" s="6" t="s">
        <v>150</v>
      </c>
      <c r="G154" s="7"/>
      <c r="H154" s="8"/>
      <c r="I154" s="3" t="s">
        <v>408</v>
      </c>
      <c r="J154" s="8"/>
      <c r="K154" s="6" t="s">
        <v>161</v>
      </c>
      <c r="L154" s="37" t="s">
        <v>436</v>
      </c>
      <c r="M154" s="6">
        <f>IF(K154="Ya/Tidak",IF(L154="Ya",1,IF(L154="Tidak",0,"Blm Diisi")),IF(K154="A/B/C",IF(L154="A",1,IF(L154="B",0.5,IF(L154="C",0,"Blm Diisi"))),IF(K154="A/B/C/D",IF(L154="A",1,IF(L154="B",0.67,IF(L154="C",0.33,IF(L154="D",0,"Blm Diisi")))),IF(K154="A/B/C/D/E",IF(L154="A",1,IF(L154="B",0.75,IF(L154="C",0.5,IF(L154="D",0.25,IF(L154="E",0,"Blm Diisi")))))))))</f>
        <v>1</v>
      </c>
      <c r="N154" s="38"/>
      <c r="P154" s="37"/>
    </row>
    <row r="155" spans="1:16" x14ac:dyDescent="0.3">
      <c r="A155" s="204" t="s">
        <v>141</v>
      </c>
      <c r="B155" s="204"/>
      <c r="C155" s="204"/>
      <c r="D155" s="204"/>
      <c r="E155" s="204"/>
      <c r="F155" s="80"/>
      <c r="G155" s="80"/>
      <c r="H155" s="81"/>
      <c r="I155" s="82"/>
      <c r="J155" s="81"/>
      <c r="K155" s="82"/>
      <c r="L155" s="83"/>
      <c r="M155" s="81">
        <f>SUM(M7,M24,M29,M34,M46,M72,M84,M128)</f>
        <v>23.5</v>
      </c>
      <c r="N155" s="84"/>
      <c r="P155" s="83"/>
    </row>
  </sheetData>
  <mergeCells count="40">
    <mergeCell ref="D8:E8"/>
    <mergeCell ref="K2:N2"/>
    <mergeCell ref="A4:E4"/>
    <mergeCell ref="F4:G4"/>
    <mergeCell ref="B6:E6"/>
    <mergeCell ref="D141:E141"/>
    <mergeCell ref="D135:E135"/>
    <mergeCell ref="D147:E147"/>
    <mergeCell ref="D151:E151"/>
    <mergeCell ref="A155:E155"/>
    <mergeCell ref="D52:E52"/>
    <mergeCell ref="D53:E53"/>
    <mergeCell ref="D56:E56"/>
    <mergeCell ref="D57:E57"/>
    <mergeCell ref="D64:E64"/>
    <mergeCell ref="D35:E35"/>
    <mergeCell ref="D42:E42"/>
    <mergeCell ref="D39:E39"/>
    <mergeCell ref="D45:E45"/>
    <mergeCell ref="D47:E47"/>
    <mergeCell ref="D12:E12"/>
    <mergeCell ref="D16:E16"/>
    <mergeCell ref="D21:E21"/>
    <mergeCell ref="D25:E25"/>
    <mergeCell ref="D28:E28"/>
    <mergeCell ref="D67:E67"/>
    <mergeCell ref="D129:E129"/>
    <mergeCell ref="D73:E73"/>
    <mergeCell ref="D80:E80"/>
    <mergeCell ref="D85:E85"/>
    <mergeCell ref="D118:E118"/>
    <mergeCell ref="D120:E120"/>
    <mergeCell ref="D125:E125"/>
    <mergeCell ref="D127:E127"/>
    <mergeCell ref="D70:E70"/>
    <mergeCell ref="I90:I95"/>
    <mergeCell ref="I96:I101"/>
    <mergeCell ref="D109:E109"/>
    <mergeCell ref="D102:E102"/>
    <mergeCell ref="I112:I115"/>
  </mergeCells>
  <conditionalFormatting sqref="E32">
    <cfRule type="containsText" dxfId="9" priority="1" operator="containsText" text="Dihapus">
      <formula>NOT(ISERROR(SEARCH("Dihapus",E32)))</formula>
    </cfRule>
  </conditionalFormatting>
  <dataValidations count="6">
    <dataValidation type="list" allowBlank="1" showInputMessage="1" showErrorMessage="1" sqref="M93:M95 M113:M115 M97:M101 M91" xr:uid="{00000000-0002-0000-0300-000000000000}">
      <formula1>"-"</formula1>
    </dataValidation>
    <dataValidation type="list" allowBlank="1" showInputMessage="1" showErrorMessage="1" sqref="L65 L139 L14 L63 L54:L55 L150 L40:L41 L68 L108 L10:L11 L110:L111 L121 L124 L20 L43 L131:L132 L136 L145 L104:L106 L74:L79 L36:L38 L22:L23 L48:L50 L17 L58:L60 L81 L83 L153" xr:uid="{00000000-0002-0000-0300-000001000000}">
      <formula1>"A,B,C,D"</formula1>
    </dataValidation>
    <dataValidation type="list" allowBlank="1" showInputMessage="1" showErrorMessage="1" sqref="L9 L143 L123 L107 L66 L62 L31 L44:L45 L51 L86 L116 L148 L15 L126 L133:L134 L137:L138 L146 L119 L26:L27 L18:L19 L103 L154" xr:uid="{00000000-0002-0000-0300-000002000000}">
      <formula1>"A,B,C"</formula1>
    </dataValidation>
    <dataValidation type="list" allowBlank="1" showInputMessage="1" showErrorMessage="1" sqref="L144 L149 L140 L71 L152 L142 L13 L87:L89 L32 L117 L122 L130" xr:uid="{00000000-0002-0000-0300-000003000000}">
      <formula1>"Ya,Tidak"</formula1>
    </dataValidation>
    <dataValidation type="list" allowBlank="1" showInputMessage="1" showErrorMessage="1" sqref="L69 L61 L82" xr:uid="{00000000-0002-0000-0300-000004000000}">
      <formula1>"A,B,C,D,E"</formula1>
    </dataValidation>
    <dataValidation type="whole" operator="greaterThanOrEqual" allowBlank="1" showInputMessage="1" showErrorMessage="1" sqref="L113:L115" xr:uid="{00000000-0002-0000-0300-000005000000}">
      <formula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55"/>
  <sheetViews>
    <sheetView zoomScale="80" zoomScaleNormal="80" workbookViewId="0">
      <pane ySplit="5" topLeftCell="A150" activePane="bottomLeft" state="frozen"/>
      <selection pane="bottomLeft" activeCell="K153" sqref="K153:L153"/>
    </sheetView>
  </sheetViews>
  <sheetFormatPr defaultColWidth="9.109375" defaultRowHeight="14.4" x14ac:dyDescent="0.3"/>
  <cols>
    <col min="1" max="1" width="3.44140625" style="124" customWidth="1"/>
    <col min="2" max="2" width="4.44140625" style="125" customWidth="1"/>
    <col min="3" max="3" width="3.44140625" style="125" customWidth="1"/>
    <col min="4" max="4" width="2.88671875" style="126" customWidth="1"/>
    <col min="5" max="5" width="43.44140625" style="127" bestFit="1" customWidth="1"/>
    <col min="6" max="6" width="2.88671875" style="85" hidden="1" customWidth="1"/>
    <col min="7" max="7" width="5.44140625" style="128" hidden="1" customWidth="1"/>
    <col min="8" max="8" width="6.44140625" style="129" bestFit="1" customWidth="1"/>
    <col min="9" max="9" width="82.88671875" style="85" bestFit="1" customWidth="1"/>
    <col min="10" max="10" width="6.44140625" style="129" hidden="1" customWidth="1"/>
    <col min="11" max="11" width="11.109375" style="85" customWidth="1"/>
    <col min="12" max="13" width="9.109375" style="85"/>
    <col min="14" max="14" width="10.88671875" style="85" bestFit="1" customWidth="1"/>
    <col min="15" max="15" width="6.109375" style="85" customWidth="1"/>
    <col min="16" max="16" width="47.44140625" style="85" customWidth="1"/>
    <col min="17" max="16384" width="9.109375" style="85"/>
  </cols>
  <sheetData>
    <row r="1" spans="1:16" ht="15" thickBot="1" x14ac:dyDescent="0.35">
      <c r="E1" s="85"/>
    </row>
    <row r="2" spans="1:16" ht="24.9" customHeight="1" thickBot="1" x14ac:dyDescent="0.35">
      <c r="E2" s="85"/>
      <c r="K2" s="218" t="s">
        <v>476</v>
      </c>
      <c r="L2" s="219"/>
      <c r="M2" s="219"/>
      <c r="N2" s="220"/>
    </row>
    <row r="3" spans="1:16" ht="16.5" customHeight="1" x14ac:dyDescent="0.7">
      <c r="E3" s="85"/>
      <c r="K3" s="147"/>
      <c r="L3" s="147"/>
      <c r="M3" s="147"/>
      <c r="N3" s="147"/>
    </row>
    <row r="4" spans="1:16" s="12" customFormat="1" ht="28.8" x14ac:dyDescent="0.3">
      <c r="A4" s="221" t="s">
        <v>0</v>
      </c>
      <c r="B4" s="221"/>
      <c r="C4" s="221"/>
      <c r="D4" s="221"/>
      <c r="E4" s="221"/>
      <c r="F4" s="222" t="s">
        <v>155</v>
      </c>
      <c r="G4" s="222"/>
      <c r="H4" s="9" t="s">
        <v>1</v>
      </c>
      <c r="I4" s="10" t="s">
        <v>2</v>
      </c>
      <c r="J4" s="9" t="s">
        <v>1</v>
      </c>
      <c r="K4" s="136" t="s">
        <v>156</v>
      </c>
      <c r="L4" s="137" t="s">
        <v>157</v>
      </c>
      <c r="M4" s="138" t="s">
        <v>158</v>
      </c>
      <c r="N4" s="144" t="s">
        <v>159</v>
      </c>
      <c r="P4" s="199" t="s">
        <v>160</v>
      </c>
    </row>
    <row r="5" spans="1:16" s="12" customFormat="1" x14ac:dyDescent="0.3">
      <c r="A5" s="171"/>
      <c r="B5" s="172"/>
      <c r="C5" s="172"/>
      <c r="D5" s="172"/>
      <c r="E5" s="172"/>
      <c r="F5" s="13"/>
      <c r="G5" s="13"/>
      <c r="H5" s="14"/>
      <c r="I5" s="173"/>
      <c r="J5" s="14"/>
      <c r="K5" s="174"/>
      <c r="L5" s="175"/>
      <c r="M5" s="173"/>
      <c r="N5" s="170"/>
      <c r="P5" s="15"/>
    </row>
    <row r="6" spans="1:16" s="21" customFormat="1" x14ac:dyDescent="0.3">
      <c r="A6" s="93" t="s">
        <v>3</v>
      </c>
      <c r="B6" s="223" t="s">
        <v>4</v>
      </c>
      <c r="C6" s="223"/>
      <c r="D6" s="223"/>
      <c r="E6" s="223"/>
      <c r="F6" s="180"/>
      <c r="G6" s="180"/>
      <c r="H6" s="97"/>
      <c r="I6" s="97"/>
      <c r="J6" s="97"/>
      <c r="K6" s="97"/>
      <c r="L6" s="97"/>
      <c r="M6" s="181"/>
      <c r="N6" s="145"/>
      <c r="P6" s="18"/>
    </row>
    <row r="7" spans="1:16" customFormat="1" x14ac:dyDescent="0.3">
      <c r="A7" s="44"/>
      <c r="B7" s="45" t="s">
        <v>5</v>
      </c>
      <c r="C7" s="46" t="s">
        <v>6</v>
      </c>
      <c r="D7" s="47"/>
      <c r="E7" s="48"/>
      <c r="F7" s="49"/>
      <c r="G7" s="49"/>
      <c r="H7" s="50">
        <v>2.5</v>
      </c>
      <c r="I7" s="50"/>
      <c r="J7" s="50"/>
      <c r="K7" s="50"/>
      <c r="L7" s="50"/>
      <c r="M7" s="51">
        <f>M8+M12+M16+M21</f>
        <v>2.5</v>
      </c>
      <c r="N7" s="53">
        <f>M7/H7</f>
        <v>1</v>
      </c>
      <c r="P7" s="27"/>
    </row>
    <row r="8" spans="1:16" customFormat="1" x14ac:dyDescent="0.3">
      <c r="A8" s="29"/>
      <c r="B8" s="30"/>
      <c r="C8" s="30">
        <v>1</v>
      </c>
      <c r="D8" s="203" t="s">
        <v>7</v>
      </c>
      <c r="E8" s="203"/>
      <c r="F8" s="31"/>
      <c r="G8" s="31"/>
      <c r="H8" s="32">
        <v>0.5</v>
      </c>
      <c r="I8" s="32"/>
      <c r="J8" s="32">
        <v>0.5</v>
      </c>
      <c r="K8" s="32"/>
      <c r="L8" s="32"/>
      <c r="M8" s="33">
        <f>IF(COUNT(M9:M11)=COUNTA(M9:M11),AVERAGE(M9:M11)*J8,"ISI DULU")</f>
        <v>0.5</v>
      </c>
      <c r="N8" s="34">
        <f>M8/J8</f>
        <v>1</v>
      </c>
      <c r="P8" s="32"/>
    </row>
    <row r="9" spans="1:16" s="153" customFormat="1" ht="57.6" customHeight="1" x14ac:dyDescent="0.3">
      <c r="A9" s="148"/>
      <c r="B9" s="149"/>
      <c r="C9" s="149"/>
      <c r="D9" s="182" t="s">
        <v>8</v>
      </c>
      <c r="E9" s="183" t="s">
        <v>451</v>
      </c>
      <c r="F9" s="150" t="s">
        <v>150</v>
      </c>
      <c r="G9" s="151"/>
      <c r="H9" s="152"/>
      <c r="I9" s="2" t="s">
        <v>431</v>
      </c>
      <c r="J9" s="38"/>
      <c r="K9" s="6" t="s">
        <v>161</v>
      </c>
      <c r="L9" s="132" t="s">
        <v>436</v>
      </c>
      <c r="M9" s="6">
        <f>IF(K9="Ya/Tidak",IF(L9="Ya",1,IF(L9="Tidak",0,"Blm Diisi")),IF(K9="A/B/C",IF(L9="A",1,IF(L9="B",0.5,IF(L9="C",0,"Blm Diisi"))),IF(K9="A/B/C/D",IF(L9="A",1,IF(L9="B",0.67,IF(L9="C",0.33,IF(L9="D",0,"Blm Diisi")))),IF(K9="A/B/C/D/E",IF(L9="A",1,IF(L9="B",0.75,IF(L9="C",0.5,IF(L9="D",0.25,IF(L9="E",0,"Blm Diisi")))))))))</f>
        <v>1</v>
      </c>
      <c r="N9" s="38"/>
      <c r="P9" s="37"/>
    </row>
    <row r="10" spans="1:16" customFormat="1" ht="115.2" x14ac:dyDescent="0.3">
      <c r="A10" s="35"/>
      <c r="B10" s="36"/>
      <c r="C10" s="36"/>
      <c r="D10" s="4" t="s">
        <v>9</v>
      </c>
      <c r="E10" s="186" t="s">
        <v>448</v>
      </c>
      <c r="F10" s="6" t="s">
        <v>150</v>
      </c>
      <c r="G10" s="7"/>
      <c r="H10" s="8"/>
      <c r="I10" s="39" t="s">
        <v>447</v>
      </c>
      <c r="J10" s="38"/>
      <c r="K10" s="6" t="s">
        <v>162</v>
      </c>
      <c r="L10" s="37" t="s">
        <v>436</v>
      </c>
      <c r="M10" s="6">
        <f>IF(K10="Ya/Tidak",IF(L10="Ya",1,IF(L10="Tidak",0,"Blm Diisi")),IF(K10="A/B/C",IF(L10="A",1,IF(L10="B",0.5,IF(L10="C",0,"Blm Diisi"))),IF(K10="A/B/C/D",IF(L10="A",1,IF(L10="B",0.67,IF(L10="C",0.33,IF(L10="D",0,"Blm Diisi")))),IF(K10="A/B/C/D/E",IF(L10="A",1,IF(L10="B",0.75,IF(L10="C",0.5,IF(L10="D",0.25,IF(L10="E",0,"Blm Diisi")))))))))</f>
        <v>1</v>
      </c>
      <c r="N10" s="38"/>
      <c r="P10" s="37"/>
    </row>
    <row r="11" spans="1:16" customFormat="1" ht="103.65" customHeight="1" x14ac:dyDescent="0.3">
      <c r="A11" s="35"/>
      <c r="B11" s="36"/>
      <c r="C11" s="36"/>
      <c r="D11" s="4" t="s">
        <v>10</v>
      </c>
      <c r="E11" s="186" t="s">
        <v>449</v>
      </c>
      <c r="F11" s="6" t="s">
        <v>150</v>
      </c>
      <c r="G11" s="7"/>
      <c r="H11" s="8"/>
      <c r="I11" s="3" t="s">
        <v>450</v>
      </c>
      <c r="J11" s="38"/>
      <c r="K11" s="6" t="s">
        <v>162</v>
      </c>
      <c r="L11" s="37" t="s">
        <v>436</v>
      </c>
      <c r="M11" s="6">
        <f>IF(K11="Ya/Tidak",IF(L11="Ya",1,IF(L11="Tidak",0,"Blm Diisi")),IF(K11="A/B/C",IF(L11="A",1,IF(L11="B",0.5,IF(L11="C",0,"Blm Diisi"))),IF(K11="A/B/C/D",IF(L11="A",1,IF(L11="B",0.67,IF(L11="C",0.33,IF(L11="D",0,"Blm Diisi")))),IF(K11="A/B/C/D/E",IF(L11="A",1,IF(L11="B",0.75,IF(L11="C",0.5,IF(L11="D",0.25,IF(L11="E",0,"Blm Diisi")))))))))</f>
        <v>1</v>
      </c>
      <c r="N11" s="38"/>
      <c r="P11" s="37"/>
    </row>
    <row r="12" spans="1:16" customFormat="1" ht="19.5" customHeight="1" x14ac:dyDescent="0.3">
      <c r="A12" s="140"/>
      <c r="B12" s="141"/>
      <c r="C12" s="141">
        <v>2</v>
      </c>
      <c r="D12" s="216" t="s">
        <v>163</v>
      </c>
      <c r="E12" s="216"/>
      <c r="F12" s="142"/>
      <c r="G12" s="40"/>
      <c r="H12" s="33">
        <v>0.5</v>
      </c>
      <c r="I12" s="33"/>
      <c r="J12" s="33">
        <v>0.5</v>
      </c>
      <c r="K12" s="33"/>
      <c r="L12" s="33"/>
      <c r="M12" s="33">
        <f>IF(COUNT(M13:M15)=COUNTA(M13:M15),AVERAGE(M13:M15)*J12,"ISI DULU")</f>
        <v>0.5</v>
      </c>
      <c r="N12" s="34">
        <f>M12/J12</f>
        <v>1</v>
      </c>
      <c r="P12" s="41"/>
    </row>
    <row r="13" spans="1:16" customFormat="1" ht="28.8" x14ac:dyDescent="0.3">
      <c r="A13" s="35"/>
      <c r="B13" s="36"/>
      <c r="C13" s="36"/>
      <c r="D13" s="4" t="s">
        <v>8</v>
      </c>
      <c r="E13" s="3" t="s">
        <v>452</v>
      </c>
      <c r="F13" s="6" t="s">
        <v>150</v>
      </c>
      <c r="G13" s="7"/>
      <c r="H13" s="8"/>
      <c r="I13" s="2" t="s">
        <v>453</v>
      </c>
      <c r="J13" s="8"/>
      <c r="K13" s="6" t="s">
        <v>14</v>
      </c>
      <c r="L13" s="132" t="s">
        <v>150</v>
      </c>
      <c r="M13" s="6">
        <f>IF(K13="Ya/Tidak",IF(L13="Ya",1,IF(L13="Tidak",0,"Blm Diisi")),IF(K13="A/B/C",IF(L13="A",1,IF(L13="B",0.5,IF(L13="C",0,"Blm Diisi"))),IF(K13="A/B/C/D",IF(L13="A",1,IF(L13="B",0.67,IF(L13="C",0.33,IF(L13="D",0,"Blm Diisi")))),IF(K13="A/B/C/D/E",IF(L13="A",1,IF(L13="B",0.75,IF(L13="C",0.5,IF(L13="D",0.25,IF(L13="E",0,"Blm Diisi")))))))))</f>
        <v>1</v>
      </c>
      <c r="N13" s="38"/>
      <c r="P13" s="37"/>
    </row>
    <row r="14" spans="1:16" customFormat="1" ht="117.6" customHeight="1" x14ac:dyDescent="0.3">
      <c r="A14" s="35"/>
      <c r="B14" s="36"/>
      <c r="C14" s="36"/>
      <c r="D14" s="4" t="s">
        <v>13</v>
      </c>
      <c r="E14" s="3" t="s">
        <v>454</v>
      </c>
      <c r="F14" s="6" t="s">
        <v>150</v>
      </c>
      <c r="G14" s="7"/>
      <c r="H14" s="8"/>
      <c r="I14" s="2" t="s">
        <v>433</v>
      </c>
      <c r="J14" s="8"/>
      <c r="K14" s="6" t="s">
        <v>162</v>
      </c>
      <c r="L14" s="132" t="s">
        <v>436</v>
      </c>
      <c r="M14" s="6">
        <f>IF(K14="Ya/Tidak",IF(L14="Ya",1,IF(L14="Tidak",0,"Blm Diisi")),IF(K14="A/B/C",IF(L14="A",1,IF(L14="B",0.5,IF(L14="C",0,"Blm Diisi"))),IF(K14="A/B/C/D",IF(L14="A",1,IF(L14="B",0.67,IF(L14="C",0.33,IF(L14="D",0,"Blm Diisi")))),IF(K14="A/B/C/D/E",IF(L14="A",1,IF(L14="B",0.75,IF(L14="C",0.5,IF(L14="D",0.25,IF(L14="E",0,"Blm Diisi")))))))))</f>
        <v>1</v>
      </c>
      <c r="N14" s="38"/>
      <c r="P14" s="37"/>
    </row>
    <row r="15" spans="1:16" customFormat="1" ht="72" x14ac:dyDescent="0.3">
      <c r="A15" s="35"/>
      <c r="B15" s="36"/>
      <c r="C15" s="36"/>
      <c r="D15" s="4" t="s">
        <v>185</v>
      </c>
      <c r="E15" s="2" t="s">
        <v>438</v>
      </c>
      <c r="F15" s="6"/>
      <c r="G15" s="7"/>
      <c r="H15" s="8"/>
      <c r="I15" s="2" t="s">
        <v>432</v>
      </c>
      <c r="J15" s="8"/>
      <c r="K15" s="6" t="s">
        <v>161</v>
      </c>
      <c r="L15" s="132" t="s">
        <v>436</v>
      </c>
      <c r="M15" s="6">
        <f>IF(K15="Ya/Tidak",IF(L15="Ya",1,IF(L15="Tidak",0,"Blm Diisi")),IF(K15="A/B/C",IF(L15="A",1,IF(L15="B",0.5,IF(L15="C",0,"Blm Diisi"))),IF(K15="A/B/C/D",IF(L15="A",1,IF(L15="B",0.67,IF(L15="C",0.33,IF(L15="D",0,"Blm Diisi")))),IF(K15="A/B/C/D/E",IF(L15="A",1,IF(L15="B",0.75,IF(L15="C",0.5,IF(L15="D",0.25,IF(L15="E",0,"Blm Diisi")))))))))</f>
        <v>1</v>
      </c>
      <c r="N15" s="38"/>
      <c r="P15" s="37"/>
    </row>
    <row r="16" spans="1:16" customFormat="1" x14ac:dyDescent="0.3">
      <c r="A16" s="29"/>
      <c r="B16" s="30"/>
      <c r="C16" s="30">
        <v>3</v>
      </c>
      <c r="D16" s="203" t="s">
        <v>15</v>
      </c>
      <c r="E16" s="203"/>
      <c r="F16" s="31"/>
      <c r="G16" s="31"/>
      <c r="H16" s="32">
        <v>1</v>
      </c>
      <c r="I16" s="32"/>
      <c r="J16" s="32">
        <v>1</v>
      </c>
      <c r="K16" s="33"/>
      <c r="L16" s="33"/>
      <c r="M16" s="33">
        <f>IF(COUNT(M17:M20)=COUNTA(M17:M20),AVERAGE(M17:M20)*J16,"ISI DULU")</f>
        <v>1</v>
      </c>
      <c r="N16" s="34">
        <f>M16/J16</f>
        <v>1</v>
      </c>
      <c r="P16" s="41"/>
    </row>
    <row r="17" spans="1:16" customFormat="1" ht="100.8" x14ac:dyDescent="0.3">
      <c r="A17" s="35"/>
      <c r="B17" s="36"/>
      <c r="C17" s="36"/>
      <c r="D17" s="4" t="s">
        <v>12</v>
      </c>
      <c r="E17" s="3" t="s">
        <v>179</v>
      </c>
      <c r="F17" s="7"/>
      <c r="G17" s="6" t="s">
        <v>177</v>
      </c>
      <c r="H17" s="8"/>
      <c r="I17" s="3" t="s">
        <v>180</v>
      </c>
      <c r="J17" s="38"/>
      <c r="K17" s="6" t="s">
        <v>162</v>
      </c>
      <c r="L17" s="37" t="s">
        <v>436</v>
      </c>
      <c r="M17" s="6">
        <f>IF(K17="Ya/Tidak",IF(L17="Ya",1,IF(L17="Tidak",0,"Blm Diisi")),IF(K17="A/B/C",IF(L17="A",1,IF(L17="B",0.5,IF(L17="C",0,"Blm Diisi"))),IF(K17="A/B/C/D",IF(L17="A",1,IF(L17="B",0.67,IF(L17="C",0.33,IF(L17="D",0,"Blm Diisi")))),IF(K17="A/B/C/D/E",IF(L17="A",1,IF(L17="B",0.75,IF(L17="C",0.5,IF(L17="D",0.25,IF(L17="E",0,"Blm Diisi")))))))))</f>
        <v>1</v>
      </c>
      <c r="N17" s="38"/>
      <c r="P17" s="37"/>
    </row>
    <row r="18" spans="1:16" customFormat="1" ht="43.2" x14ac:dyDescent="0.3">
      <c r="A18" s="35"/>
      <c r="B18" s="36"/>
      <c r="C18" s="36"/>
      <c r="D18" s="4" t="s">
        <v>16</v>
      </c>
      <c r="E18" s="3" t="s">
        <v>183</v>
      </c>
      <c r="F18" s="7"/>
      <c r="G18" s="6" t="s">
        <v>177</v>
      </c>
      <c r="H18" s="8"/>
      <c r="I18" s="3" t="s">
        <v>487</v>
      </c>
      <c r="J18" s="8"/>
      <c r="K18" s="6" t="s">
        <v>161</v>
      </c>
      <c r="L18" s="132" t="s">
        <v>436</v>
      </c>
      <c r="M18" s="6">
        <f>IF(K18="Ya/Tidak",IF(L18="Ya",1,IF(L18="Tidak",0,"Blm Diisi")),IF(K18="A/B/C",IF(L18="A",1,IF(L18="B",0.5,IF(L18="C",0,"Blm Diisi"))),IF(K18="A/B/C/D",IF(L18="A",1,IF(L18="B",0.67,IF(L18="C",0.33,IF(L18="D",0,"Blm Diisi")))),IF(K18="A/B/C/D/E",IF(L18="A",1,IF(L18="B",0.75,IF(L18="C",0.5,IF(L18="D",0.25,IF(L18="E",0,"Blm Diisi")))))))))</f>
        <v>1</v>
      </c>
      <c r="N18" s="38"/>
      <c r="P18" s="37"/>
    </row>
    <row r="19" spans="1:16" customFormat="1" ht="57.6" x14ac:dyDescent="0.3">
      <c r="A19" s="35"/>
      <c r="B19" s="36"/>
      <c r="C19" s="36"/>
      <c r="D19" s="4" t="s">
        <v>185</v>
      </c>
      <c r="E19" s="3" t="s">
        <v>186</v>
      </c>
      <c r="F19" s="6" t="s">
        <v>150</v>
      </c>
      <c r="G19" s="7"/>
      <c r="H19" s="8"/>
      <c r="I19" s="3" t="s">
        <v>187</v>
      </c>
      <c r="J19" s="8"/>
      <c r="K19" s="6" t="s">
        <v>161</v>
      </c>
      <c r="L19" s="132" t="s">
        <v>436</v>
      </c>
      <c r="M19" s="6">
        <f>IF(K19="Ya/Tidak",IF(L19="Ya",1,IF(L19="Tidak",0,"Blm Diisi")),IF(K19="A/B/C",IF(L19="A",1,IF(L19="B",0.5,IF(L19="C",0,"Blm Diisi"))),IF(K19="A/B/C/D",IF(L19="A",1,IF(L19="B",0.67,IF(L19="C",0.33,IF(L19="D",0,"Blm Diisi")))),IF(K19="A/B/C/D/E",IF(L19="A",1,IF(L19="B",0.75,IF(L19="C",0.5,IF(L19="D",0.25,IF(L19="E",0,"Blm Diisi")))))))))</f>
        <v>1</v>
      </c>
      <c r="N19" s="38"/>
      <c r="P19" s="37"/>
    </row>
    <row r="20" spans="1:16" customFormat="1" ht="86.4" x14ac:dyDescent="0.3">
      <c r="A20" s="35"/>
      <c r="B20" s="36"/>
      <c r="C20" s="36"/>
      <c r="D20" s="4" t="s">
        <v>211</v>
      </c>
      <c r="E20" s="2" t="s">
        <v>437</v>
      </c>
      <c r="F20" s="6"/>
      <c r="G20" s="7"/>
      <c r="H20" s="8"/>
      <c r="I20" s="3" t="s">
        <v>11</v>
      </c>
      <c r="J20" s="8"/>
      <c r="K20" s="6" t="s">
        <v>162</v>
      </c>
      <c r="L20" s="132" t="s">
        <v>436</v>
      </c>
      <c r="M20" s="6">
        <f>IF(K20="Ya/Tidak",IF(L20="Ya",1,IF(L20="Tidak",0,"Blm Diisi")),IF(K20="A/B/C",IF(L20="A",1,IF(L20="B",0.5,IF(L20="C",0,"Blm Diisi"))),IF(K20="A/B/C/D",IF(L20="A",1,IF(L20="B",0.67,IF(L20="C",0.33,IF(L20="D",0,"Blm Diisi")))),IF(K20="A/B/C/D/E",IF(L20="A",1,IF(L20="B",0.75,IF(L20="C",0.5,IF(L20="D",0.25,IF(L20="E",0,"Blm Diisi")))))))))</f>
        <v>1</v>
      </c>
      <c r="N20" s="38"/>
      <c r="P20" s="37"/>
    </row>
    <row r="21" spans="1:16" customFormat="1" x14ac:dyDescent="0.3">
      <c r="A21" s="29"/>
      <c r="B21" s="30"/>
      <c r="C21" s="30">
        <v>4</v>
      </c>
      <c r="D21" s="203" t="s">
        <v>17</v>
      </c>
      <c r="E21" s="203"/>
      <c r="F21" s="31"/>
      <c r="G21" s="31"/>
      <c r="H21" s="32">
        <v>0.5</v>
      </c>
      <c r="I21" s="32"/>
      <c r="J21" s="32">
        <v>0.5</v>
      </c>
      <c r="K21" s="33"/>
      <c r="L21" s="33"/>
      <c r="M21" s="33">
        <f>IF(COUNT(M22:M23)=COUNTA(M22:M23),AVERAGE(M22:M23)*J21,"ISI DULU")</f>
        <v>0.5</v>
      </c>
      <c r="N21" s="34">
        <f>M21/J21</f>
        <v>1</v>
      </c>
      <c r="P21" s="41"/>
    </row>
    <row r="22" spans="1:16" customFormat="1" ht="115.2" x14ac:dyDescent="0.3">
      <c r="A22" s="35"/>
      <c r="B22" s="36"/>
      <c r="C22" s="36"/>
      <c r="D22" s="4" t="s">
        <v>8</v>
      </c>
      <c r="E22" s="3" t="s">
        <v>455</v>
      </c>
      <c r="F22" s="6" t="s">
        <v>150</v>
      </c>
      <c r="G22" s="7"/>
      <c r="H22" s="8"/>
      <c r="I22" s="2" t="s">
        <v>434</v>
      </c>
      <c r="J22" s="8"/>
      <c r="K22" s="6" t="s">
        <v>162</v>
      </c>
      <c r="L22" s="132" t="s">
        <v>436</v>
      </c>
      <c r="M22" s="6">
        <f>IF(K22="Ya/Tidak",IF(L22="Ya",1,IF(L22="Tidak",0,"Blm Diisi")),IF(K22="A/B/C",IF(L22="A",1,IF(L22="B",0.5,IF(L22="C",0,"Blm Diisi"))),IF(K22="A/B/C/D",IF(L22="A",1,IF(L22="B",0.67,IF(L22="C",0.33,IF(L22="D",0,"Blm Diisi")))),IF(K22="A/B/C/D/E",IF(L22="A",1,IF(L22="B",0.75,IF(L22="C",0.5,IF(L22="D",0.25,IF(L22="E",0,"Blm Diisi")))))))))</f>
        <v>1</v>
      </c>
      <c r="N22" s="38"/>
      <c r="P22" s="37"/>
    </row>
    <row r="23" spans="1:16" customFormat="1" ht="115.2" x14ac:dyDescent="0.3">
      <c r="A23" s="35"/>
      <c r="B23" s="36"/>
      <c r="C23" s="36"/>
      <c r="D23" s="4" t="s">
        <v>10</v>
      </c>
      <c r="E23" s="3" t="s">
        <v>456</v>
      </c>
      <c r="F23" s="6" t="s">
        <v>150</v>
      </c>
      <c r="G23" s="7"/>
      <c r="H23" s="8"/>
      <c r="I23" s="2" t="s">
        <v>147</v>
      </c>
      <c r="J23" s="8"/>
      <c r="K23" s="6" t="s">
        <v>162</v>
      </c>
      <c r="L23" s="132" t="s">
        <v>436</v>
      </c>
      <c r="M23" s="6">
        <f>IF(K23="Ya/Tidak",IF(L23="Ya",1,IF(L23="Tidak",0,"Blm Diisi")),IF(K23="A/B/C",IF(L23="A",1,IF(L23="B",0.5,IF(L23="C",0,"Blm Diisi"))),IF(K23="A/B/C/D",IF(L23="A",1,IF(L23="B",0.67,IF(L23="C",0.33,IF(L23="D",0,"Blm Diisi")))),IF(K23="A/B/C/D/E",IF(L23="A",1,IF(L23="B",0.75,IF(L23="C",0.5,IF(L23="D",0.25,IF(L23="E",0,"Blm Diisi")))))))))</f>
        <v>1</v>
      </c>
      <c r="N23" s="38"/>
      <c r="P23" s="37"/>
    </row>
    <row r="24" spans="1:16" customFormat="1" x14ac:dyDescent="0.3">
      <c r="A24" s="44"/>
      <c r="B24" s="45" t="s">
        <v>19</v>
      </c>
      <c r="C24" s="46" t="s">
        <v>20</v>
      </c>
      <c r="D24" s="47"/>
      <c r="E24" s="48"/>
      <c r="F24" s="49"/>
      <c r="G24" s="49"/>
      <c r="H24" s="50">
        <v>1.25</v>
      </c>
      <c r="I24" s="50"/>
      <c r="J24" s="50"/>
      <c r="K24" s="51"/>
      <c r="L24" s="52"/>
      <c r="M24" s="51">
        <f>M25</f>
        <v>1.25</v>
      </c>
      <c r="N24" s="53">
        <f>M24/H24</f>
        <v>1</v>
      </c>
      <c r="P24" s="52"/>
    </row>
    <row r="25" spans="1:16" customFormat="1" x14ac:dyDescent="0.3">
      <c r="A25" s="29"/>
      <c r="B25" s="30"/>
      <c r="C25" s="30">
        <v>1</v>
      </c>
      <c r="D25" s="203" t="s">
        <v>21</v>
      </c>
      <c r="E25" s="203"/>
      <c r="F25" s="31"/>
      <c r="G25" s="31"/>
      <c r="H25" s="32">
        <v>1.25</v>
      </c>
      <c r="I25" s="32"/>
      <c r="J25" s="32">
        <v>1.25</v>
      </c>
      <c r="K25" s="33"/>
      <c r="L25" s="133"/>
      <c r="M25" s="33">
        <f>IF(COUNT(M26:M27)=COUNTA(M26:M27),AVERAGE(M26:M27)*J25,"ISI DULU")</f>
        <v>1.25</v>
      </c>
      <c r="N25" s="34">
        <f>M25/J25</f>
        <v>1</v>
      </c>
      <c r="P25" s="41"/>
    </row>
    <row r="26" spans="1:16" customFormat="1" ht="86.4" x14ac:dyDescent="0.3">
      <c r="A26" s="35"/>
      <c r="B26" s="36"/>
      <c r="C26" s="36"/>
      <c r="D26" s="4" t="s">
        <v>8</v>
      </c>
      <c r="E26" s="200" t="s">
        <v>457</v>
      </c>
      <c r="F26" s="6" t="s">
        <v>150</v>
      </c>
      <c r="G26" s="7"/>
      <c r="H26" s="8"/>
      <c r="I26" s="146" t="s">
        <v>439</v>
      </c>
      <c r="J26" s="8"/>
      <c r="K26" s="6" t="s">
        <v>161</v>
      </c>
      <c r="L26" s="132" t="s">
        <v>436</v>
      </c>
      <c r="M26" s="6">
        <f>IF(K26="Ya/Tidak",IF(L26="Ya",1,IF(L26="Tidak",0,"Blm Diisi")),IF(K26="A/B/C",IF(L26="A",1,IF(L26="B",0.5,IF(L26="C",0,"Blm Diisi"))),IF(K26="A/B/C/D",IF(L26="A",1,IF(L26="B",0.67,IF(L26="C",0.33,IF(L26="D",0,"Blm Diisi")))),IF(K26="A/B/C/D/E",IF(L26="A",1,IF(L26="B",0.75,IF(L26="C",0.5,IF(L26="D",0.25,IF(L26="E",0,"Blm Diisi")))))))))</f>
        <v>1</v>
      </c>
      <c r="N26" s="38"/>
      <c r="P26" s="37"/>
    </row>
    <row r="27" spans="1:16" customFormat="1" ht="86.4" x14ac:dyDescent="0.3">
      <c r="A27" s="35"/>
      <c r="B27" s="36"/>
      <c r="C27" s="36"/>
      <c r="D27" s="4" t="s">
        <v>9</v>
      </c>
      <c r="E27" s="3" t="s">
        <v>193</v>
      </c>
      <c r="F27" s="6" t="s">
        <v>150</v>
      </c>
      <c r="G27" s="7"/>
      <c r="H27" s="8"/>
      <c r="I27" s="3" t="s">
        <v>22</v>
      </c>
      <c r="J27" s="8"/>
      <c r="K27" s="6" t="s">
        <v>161</v>
      </c>
      <c r="L27" s="132" t="s">
        <v>436</v>
      </c>
      <c r="M27" s="6">
        <f>IF(K27="Ya/Tidak",IF(L27="Ya",1,IF(L27="Tidak",0,"Blm Diisi")),IF(K27="A/B/C",IF(L27="A",1,IF(L27="B",0.5,IF(L27="C",0,"Blm Diisi"))),IF(K27="A/B/C/D",IF(L27="A",1,IF(L27="B",0.67,IF(L27="C",0.33,IF(L27="D",0,"Blm Diisi")))),IF(K27="A/B/C/D/E",IF(L27="A",1,IF(L27="B",0.75,IF(L27="C",0.5,IF(L27="D",0.25,IF(L27="E",0,"Blm Diisi")))))))))</f>
        <v>1</v>
      </c>
      <c r="N27" s="38"/>
      <c r="P27" s="37"/>
    </row>
    <row r="28" spans="1:16" customFormat="1" x14ac:dyDescent="0.3">
      <c r="A28" s="29"/>
      <c r="B28" s="30"/>
      <c r="C28" s="30">
        <v>2</v>
      </c>
      <c r="D28" s="203" t="s">
        <v>194</v>
      </c>
      <c r="E28" s="203"/>
      <c r="F28" s="31"/>
      <c r="G28" s="31"/>
      <c r="H28" s="32">
        <v>2.5</v>
      </c>
      <c r="I28" s="32"/>
      <c r="J28" s="32"/>
      <c r="K28" s="33"/>
      <c r="L28" s="133"/>
      <c r="M28" s="33"/>
      <c r="N28" s="34"/>
      <c r="P28" s="41"/>
    </row>
    <row r="29" spans="1:16" customFormat="1" x14ac:dyDescent="0.3">
      <c r="A29" s="44"/>
      <c r="B29" s="45" t="s">
        <v>23</v>
      </c>
      <c r="C29" s="46" t="s">
        <v>24</v>
      </c>
      <c r="D29" s="47"/>
      <c r="E29" s="48"/>
      <c r="F29" s="49"/>
      <c r="G29" s="49"/>
      <c r="H29" s="50">
        <v>1.5</v>
      </c>
      <c r="I29" s="50"/>
      <c r="J29" s="50"/>
      <c r="K29" s="51"/>
      <c r="L29" s="52"/>
      <c r="M29" s="51">
        <f>M30</f>
        <v>1.5</v>
      </c>
      <c r="N29" s="53">
        <f>M29/H29</f>
        <v>1</v>
      </c>
      <c r="P29" s="52"/>
    </row>
    <row r="30" spans="1:16" customFormat="1" x14ac:dyDescent="0.3">
      <c r="A30" s="29"/>
      <c r="B30" s="30"/>
      <c r="C30" s="56" t="s">
        <v>25</v>
      </c>
      <c r="D30" s="56" t="s">
        <v>26</v>
      </c>
      <c r="E30" s="198"/>
      <c r="F30" s="31"/>
      <c r="G30" s="31"/>
      <c r="H30" s="32">
        <v>1.5</v>
      </c>
      <c r="I30" s="57"/>
      <c r="J30" s="32">
        <v>1.5</v>
      </c>
      <c r="K30" s="33"/>
      <c r="L30" s="133"/>
      <c r="M30" s="33">
        <f>IF(COUNT(M31:M32)=COUNTA(M31:M32),AVERAGE(M31:M32)*J30,"ISI DULU")</f>
        <v>1.5</v>
      </c>
      <c r="N30" s="34">
        <f>M30/J30</f>
        <v>1</v>
      </c>
      <c r="P30" s="41"/>
    </row>
    <row r="31" spans="1:16" customFormat="1" ht="86.4" x14ac:dyDescent="0.3">
      <c r="A31" s="35"/>
      <c r="B31" s="36"/>
      <c r="C31" s="58"/>
      <c r="D31" s="4" t="s">
        <v>16</v>
      </c>
      <c r="E31" s="3" t="s">
        <v>458</v>
      </c>
      <c r="F31" s="6" t="s">
        <v>150</v>
      </c>
      <c r="G31" s="7"/>
      <c r="H31" s="8"/>
      <c r="I31" s="3" t="s">
        <v>435</v>
      </c>
      <c r="J31" s="8"/>
      <c r="K31" s="6" t="s">
        <v>161</v>
      </c>
      <c r="L31" s="132" t="s">
        <v>436</v>
      </c>
      <c r="M31" s="6">
        <f>IF(K31="Ya/Tidak",IF(L31="Ya",1,IF(L31="Tidak",0,"Blm Diisi")),IF(K31="A/B/C",IF(L31="A",1,IF(L31="B",0.5,IF(L31="C",0,"Blm Diisi"))),IF(K31="A/B/C/D",IF(L31="A",1,IF(L31="B",0.67,IF(L31="C",0.33,IF(L31="D",0,"Blm Diisi")))),IF(K31="A/B/C/D/E",IF(L31="A",1,IF(L31="B",0.75,IF(L31="C",0.5,IF(L31="D",0.25,IF(L31="E",0,"Blm Diisi")))))))))</f>
        <v>1</v>
      </c>
      <c r="N31" s="38"/>
      <c r="P31" s="37"/>
    </row>
    <row r="32" spans="1:16" customFormat="1" ht="28.8" x14ac:dyDescent="0.3">
      <c r="A32" s="35"/>
      <c r="B32" s="36"/>
      <c r="C32" s="58"/>
      <c r="D32" s="4" t="s">
        <v>440</v>
      </c>
      <c r="E32" s="1" t="s">
        <v>27</v>
      </c>
      <c r="F32" s="6"/>
      <c r="G32" s="7"/>
      <c r="H32" s="8"/>
      <c r="I32" s="3" t="s">
        <v>14</v>
      </c>
      <c r="J32" s="8"/>
      <c r="K32" s="6" t="s">
        <v>14</v>
      </c>
      <c r="L32" s="132" t="s">
        <v>150</v>
      </c>
      <c r="M32" s="6">
        <f>IF(K32="Ya/Tidak",IF(L32="Ya",1,IF(L32="Tidak",0,"Blm Diisi")),IF(K32="A/B/C",IF(L32="A",1,IF(L32="B",0.5,IF(L32="C",0,"Blm Diisi"))),IF(K32="A/B/C/D",IF(L32="A",1,IF(L32="B",0.67,IF(L32="C",0.33,IF(L32="D",0,"Blm Diisi")))),IF(K32="A/B/C/D/E",IF(L32="A",1,IF(L32="B",0.75,IF(L32="C",0.5,IF(L32="D",0.25,IF(L32="E",0,"Blm Diisi")))))))))</f>
        <v>1</v>
      </c>
      <c r="N32" s="38"/>
      <c r="P32" s="37"/>
    </row>
    <row r="33" spans="1:16" customFormat="1" x14ac:dyDescent="0.3">
      <c r="A33" s="29"/>
      <c r="B33" s="30"/>
      <c r="C33" s="56" t="s">
        <v>28</v>
      </c>
      <c r="D33" s="56" t="s">
        <v>29</v>
      </c>
      <c r="E33" s="59"/>
      <c r="F33" s="31"/>
      <c r="G33" s="31"/>
      <c r="H33" s="32">
        <v>3</v>
      </c>
      <c r="I33" s="59"/>
      <c r="J33" s="32"/>
      <c r="K33" s="60"/>
      <c r="L33" s="133"/>
      <c r="M33" s="33"/>
      <c r="N33" s="34"/>
      <c r="P33" s="61"/>
    </row>
    <row r="34" spans="1:16" customFormat="1" x14ac:dyDescent="0.3">
      <c r="A34" s="44"/>
      <c r="B34" s="45" t="s">
        <v>31</v>
      </c>
      <c r="C34" s="46" t="s">
        <v>32</v>
      </c>
      <c r="D34" s="47"/>
      <c r="E34" s="48"/>
      <c r="F34" s="49"/>
      <c r="G34" s="49"/>
      <c r="H34" s="50">
        <v>2</v>
      </c>
      <c r="I34" s="50"/>
      <c r="J34" s="50"/>
      <c r="K34" s="51"/>
      <c r="L34" s="52"/>
      <c r="M34" s="51">
        <f>M35+M39+M42</f>
        <v>2</v>
      </c>
      <c r="N34" s="53">
        <f>M34/H34</f>
        <v>1</v>
      </c>
      <c r="P34" s="52"/>
    </row>
    <row r="35" spans="1:16" customFormat="1" x14ac:dyDescent="0.3">
      <c r="A35" s="29"/>
      <c r="B35" s="30"/>
      <c r="C35" s="30">
        <v>1</v>
      </c>
      <c r="D35" s="203" t="s">
        <v>33</v>
      </c>
      <c r="E35" s="203"/>
      <c r="F35" s="31"/>
      <c r="G35" s="31"/>
      <c r="H35" s="32">
        <v>0.625</v>
      </c>
      <c r="I35" s="32"/>
      <c r="J35" s="32">
        <v>0.625</v>
      </c>
      <c r="K35" s="33"/>
      <c r="L35" s="133"/>
      <c r="M35" s="33">
        <f>IF(COUNT(M36:M38)=COUNTA(M36:M38),AVERAGE(M36:M38)*J35,"ISI DULU")</f>
        <v>0.625</v>
      </c>
      <c r="N35" s="34">
        <f>M35/J35</f>
        <v>1</v>
      </c>
      <c r="P35" s="41"/>
    </row>
    <row r="36" spans="1:16" customFormat="1" ht="57.6" x14ac:dyDescent="0.3">
      <c r="A36" s="35"/>
      <c r="B36" s="36"/>
      <c r="C36" s="36"/>
      <c r="D36" s="4" t="s">
        <v>9</v>
      </c>
      <c r="E36" s="3" t="s">
        <v>36</v>
      </c>
      <c r="F36" s="6" t="s">
        <v>150</v>
      </c>
      <c r="G36" s="7"/>
      <c r="H36" s="8"/>
      <c r="I36" s="3" t="s">
        <v>37</v>
      </c>
      <c r="J36" s="8"/>
      <c r="K36" s="6" t="s">
        <v>162</v>
      </c>
      <c r="L36" s="132" t="s">
        <v>436</v>
      </c>
      <c r="M36" s="6">
        <f>IF(K36="Ya/Tidak",IF(L36="Ya",1,IF(L36="Tidak",0,"Blm Diisi")),IF(K36="A/B/C",IF(L36="A",1,IF(L36="B",0.5,IF(L36="C",0,"Blm Diisi"))),IF(K36="A/B/C/D",IF(L36="A",1,IF(L36="B",0.67,IF(L36="C",0.33,IF(L36="D",0,"Blm Diisi")))),IF(K36="A/B/C/D/E",IF(L36="A",1,IF(L36="B",0.75,IF(L36="C",0.5,IF(L36="D",0.25,IF(L36="E",0,"Blm Diisi")))))))))</f>
        <v>1</v>
      </c>
      <c r="N36" s="38"/>
      <c r="P36" s="37"/>
    </row>
    <row r="37" spans="1:16" customFormat="1" ht="57.6" x14ac:dyDescent="0.3">
      <c r="A37" s="35"/>
      <c r="B37" s="36"/>
      <c r="C37" s="36"/>
      <c r="D37" s="4" t="s">
        <v>10</v>
      </c>
      <c r="E37" s="3" t="s">
        <v>38</v>
      </c>
      <c r="F37" s="6" t="s">
        <v>150</v>
      </c>
      <c r="G37" s="7"/>
      <c r="H37" s="8"/>
      <c r="I37" s="3" t="s">
        <v>153</v>
      </c>
      <c r="J37" s="8"/>
      <c r="K37" s="6" t="s">
        <v>162</v>
      </c>
      <c r="L37" s="132" t="s">
        <v>436</v>
      </c>
      <c r="M37" s="6">
        <f>IF(K37="Ya/Tidak",IF(L37="Ya",1,IF(L37="Tidak",0,"Blm Diisi")),IF(K37="A/B/C",IF(L37="A",1,IF(L37="B",0.5,IF(L37="C",0,"Blm Diisi"))),IF(K37="A/B/C/D",IF(L37="A",1,IF(L37="B",0.67,IF(L37="C",0.33,IF(L37="D",0,"Blm Diisi")))),IF(K37="A/B/C/D/E",IF(L37="A",1,IF(L37="B",0.75,IF(L37="C",0.5,IF(L37="D",0.25,IF(L37="E",0,"Blm Diisi")))))))))</f>
        <v>1</v>
      </c>
      <c r="N37" s="38"/>
      <c r="P37" s="37"/>
    </row>
    <row r="38" spans="1:16" customFormat="1" ht="100.8" x14ac:dyDescent="0.3">
      <c r="A38" s="35"/>
      <c r="B38" s="36"/>
      <c r="C38" s="36"/>
      <c r="D38" s="4" t="s">
        <v>12</v>
      </c>
      <c r="E38" s="3" t="s">
        <v>40</v>
      </c>
      <c r="F38" s="6" t="s">
        <v>150</v>
      </c>
      <c r="G38" s="7"/>
      <c r="H38" s="8"/>
      <c r="I38" s="3" t="s">
        <v>41</v>
      </c>
      <c r="J38" s="8"/>
      <c r="K38" s="6" t="s">
        <v>162</v>
      </c>
      <c r="L38" s="132" t="s">
        <v>436</v>
      </c>
      <c r="M38" s="6">
        <f>IF(K38="Ya/Tidak",IF(L38="Ya",1,IF(L38="Tidak",0,"Blm Diisi")),IF(K38="A/B/C",IF(L38="A",1,IF(L38="B",0.5,IF(L38="C",0,"Blm Diisi"))),IF(K38="A/B/C/D",IF(L38="A",1,IF(L38="B",0.67,IF(L38="C",0.33,IF(L38="D",0,"Blm Diisi")))),IF(K38="A/B/C/D/E",IF(L38="A",1,IF(L38="B",0.75,IF(L38="C",0.5,IF(L38="D",0.25,IF(L38="E",0,"Blm Diisi")))))))))</f>
        <v>1</v>
      </c>
      <c r="N38" s="38"/>
      <c r="P38" s="37"/>
    </row>
    <row r="39" spans="1:16" customFormat="1" x14ac:dyDescent="0.3">
      <c r="A39" s="29"/>
      <c r="B39" s="30"/>
      <c r="C39" s="30">
        <v>2</v>
      </c>
      <c r="D39" s="203" t="s">
        <v>42</v>
      </c>
      <c r="E39" s="203"/>
      <c r="F39" s="31"/>
      <c r="G39" s="31"/>
      <c r="H39" s="32">
        <v>0.75</v>
      </c>
      <c r="I39" s="32"/>
      <c r="J39" s="32">
        <v>0.75</v>
      </c>
      <c r="K39" s="33"/>
      <c r="L39" s="133"/>
      <c r="M39" s="33">
        <f>IF(COUNT(M40:M41)=COUNTA(M40:M41),AVERAGE(M40:M41)*J39,"ISI DULU")</f>
        <v>0.75</v>
      </c>
      <c r="N39" s="34">
        <f>M39/J39</f>
        <v>1</v>
      </c>
      <c r="P39" s="41"/>
    </row>
    <row r="40" spans="1:16" customFormat="1" ht="57.6" x14ac:dyDescent="0.3">
      <c r="A40" s="35"/>
      <c r="B40" s="36"/>
      <c r="C40" s="36"/>
      <c r="D40" s="4" t="s">
        <v>10</v>
      </c>
      <c r="E40" s="3" t="s">
        <v>44</v>
      </c>
      <c r="F40" s="6" t="s">
        <v>150</v>
      </c>
      <c r="G40" s="7"/>
      <c r="H40" s="8"/>
      <c r="I40" s="3" t="s">
        <v>45</v>
      </c>
      <c r="J40" s="8"/>
      <c r="K40" s="6" t="s">
        <v>162</v>
      </c>
      <c r="L40" s="132" t="s">
        <v>436</v>
      </c>
      <c r="M40" s="6">
        <f>IF(K40="Ya/Tidak",IF(L40="Ya",1,IF(L40="Tidak",0,"Blm Diisi")),IF(K40="A/B/C",IF(L40="A",1,IF(L40="B",0.5,IF(L40="C",0,"Blm Diisi"))),IF(K40="A/B/C/D",IF(L40="A",1,IF(L40="B",0.67,IF(L40="C",0.33,IF(L40="D",0,"Blm Diisi")))),IF(K40="A/B/C/D/E",IF(L40="A",1,IF(L40="B",0.75,IF(L40="C",0.5,IF(L40="D",0.25,IF(L40="E",0,"Blm Diisi")))))))))</f>
        <v>1</v>
      </c>
      <c r="N40" s="38"/>
      <c r="P40" s="37"/>
    </row>
    <row r="41" spans="1:16" customFormat="1" ht="72" x14ac:dyDescent="0.3">
      <c r="A41" s="35"/>
      <c r="B41" s="36"/>
      <c r="C41" s="36"/>
      <c r="D41" s="4" t="s">
        <v>12</v>
      </c>
      <c r="E41" s="3" t="s">
        <v>221</v>
      </c>
      <c r="F41" s="6" t="s">
        <v>150</v>
      </c>
      <c r="G41" s="7"/>
      <c r="H41" s="8"/>
      <c r="I41" s="3" t="s">
        <v>45</v>
      </c>
      <c r="J41" s="6"/>
      <c r="K41" s="6" t="s">
        <v>162</v>
      </c>
      <c r="L41" s="37" t="s">
        <v>436</v>
      </c>
      <c r="M41" s="6">
        <f>IF(K41="Ya/Tidak",IF(L41="Ya",1,IF(L41="Tidak",0,"Blm Diisi")),IF(K41="A/B/C",IF(L41="A",1,IF(L41="B",0.5,IF(L41="C",0,"Blm Diisi"))),IF(K41="A/B/C/D",IF(L41="A",1,IF(L41="B",0.67,IF(L41="C",0.33,IF(L41="D",0,"Blm Diisi")))),IF(K41="A/B/C/D/E",IF(L41="A",1,IF(L41="B",0.75,IF(L41="C",0.5,IF(L41="D",0.25,IF(L41="E",0,"Blm Diisi")))))))))</f>
        <v>1</v>
      </c>
      <c r="N41" s="38"/>
      <c r="P41" s="37"/>
    </row>
    <row r="42" spans="1:16" customFormat="1" x14ac:dyDescent="0.3">
      <c r="A42" s="29"/>
      <c r="B42" s="30"/>
      <c r="C42" s="30">
        <v>3</v>
      </c>
      <c r="D42" s="203" t="s">
        <v>46</v>
      </c>
      <c r="E42" s="203"/>
      <c r="F42" s="31"/>
      <c r="G42" s="31"/>
      <c r="H42" s="32">
        <v>0.625</v>
      </c>
      <c r="I42" s="32"/>
      <c r="J42" s="32">
        <v>0.625</v>
      </c>
      <c r="K42" s="33"/>
      <c r="L42" s="133"/>
      <c r="M42" s="33">
        <f>IF(COUNT(M43:M44)=COUNTA(M43:M44),AVERAGE(M43:M44)*J42,"ISI DULU")</f>
        <v>0.625</v>
      </c>
      <c r="N42" s="34">
        <f>M42/J42</f>
        <v>1</v>
      </c>
      <c r="P42" s="41"/>
    </row>
    <row r="43" spans="1:16" customFormat="1" ht="57.6" x14ac:dyDescent="0.3">
      <c r="A43" s="35"/>
      <c r="B43" s="36"/>
      <c r="C43" s="36"/>
      <c r="D43" s="4" t="s">
        <v>9</v>
      </c>
      <c r="E43" s="3" t="s">
        <v>47</v>
      </c>
      <c r="F43" s="6" t="s">
        <v>150</v>
      </c>
      <c r="G43" s="7"/>
      <c r="H43" s="8"/>
      <c r="I43" s="55" t="s">
        <v>48</v>
      </c>
      <c r="J43" s="8"/>
      <c r="K43" s="6" t="s">
        <v>162</v>
      </c>
      <c r="L43" s="132" t="s">
        <v>436</v>
      </c>
      <c r="M43" s="6">
        <f>IF(K43="Ya/Tidak",IF(L43="Ya",1,IF(L43="Tidak",0,"Blm Diisi")),IF(K43="A/B/C",IF(L43="A",1,IF(L43="B",0.5,IF(L43="C",0,"Blm Diisi"))),IF(K43="A/B/C/D",IF(L43="A",1,IF(L43="B",0.67,IF(L43="C",0.33,IF(L43="D",0,"Blm Diisi")))),IF(K43="A/B/C/D/E",IF(L43="A",1,IF(L43="B",0.75,IF(L43="C",0.5,IF(L43="D",0.25,IF(L43="E",0,"Blm Diisi")))))))))</f>
        <v>1</v>
      </c>
      <c r="N43" s="38"/>
      <c r="P43" s="37"/>
    </row>
    <row r="44" spans="1:16" customFormat="1" ht="72" x14ac:dyDescent="0.3">
      <c r="A44" s="35"/>
      <c r="B44" s="36"/>
      <c r="C44" s="36"/>
      <c r="D44" s="4" t="s">
        <v>10</v>
      </c>
      <c r="E44" s="3" t="s">
        <v>49</v>
      </c>
      <c r="F44" s="6" t="s">
        <v>150</v>
      </c>
      <c r="G44" s="7"/>
      <c r="H44" s="8"/>
      <c r="I44" s="3" t="s">
        <v>50</v>
      </c>
      <c r="J44" s="8"/>
      <c r="K44" s="6" t="s">
        <v>161</v>
      </c>
      <c r="L44" s="132" t="s">
        <v>436</v>
      </c>
      <c r="M44" s="6">
        <f>IF(K44="Ya/Tidak",IF(L44="Ya",1,IF(L44="Tidak",0,"Blm Diisi")),IF(K44="A/B/C",IF(L44="A",1,IF(L44="B",0.5,IF(L44="C",0,"Blm Diisi"))),IF(K44="A/B/C/D",IF(L44="A",1,IF(L44="B",0.67,IF(L44="C",0.33,IF(L44="D",0,"Blm Diisi")))),IF(K44="A/B/C/D/E",IF(L44="A",1,IF(L44="B",0.75,IF(L44="C",0.5,IF(L44="D",0.25,IF(L44="E",0,"Blm Diisi")))))))))</f>
        <v>1</v>
      </c>
      <c r="N44" s="38"/>
      <c r="P44" s="37"/>
    </row>
    <row r="45" spans="1:16" customFormat="1" ht="15" customHeight="1" x14ac:dyDescent="0.3">
      <c r="A45" s="29"/>
      <c r="B45" s="30"/>
      <c r="C45" s="30">
        <v>4</v>
      </c>
      <c r="D45" s="203" t="s">
        <v>224</v>
      </c>
      <c r="E45" s="203"/>
      <c r="F45" s="60"/>
      <c r="G45" s="31"/>
      <c r="H45" s="32">
        <v>1</v>
      </c>
      <c r="I45" s="59"/>
      <c r="J45" s="32"/>
      <c r="K45" s="60"/>
      <c r="L45" s="63"/>
      <c r="M45" s="33"/>
      <c r="N45" s="34"/>
      <c r="P45" s="63"/>
    </row>
    <row r="46" spans="1:16" customFormat="1" x14ac:dyDescent="0.3">
      <c r="A46" s="44"/>
      <c r="B46" s="45" t="s">
        <v>51</v>
      </c>
      <c r="C46" s="46" t="s">
        <v>52</v>
      </c>
      <c r="D46" s="47"/>
      <c r="E46" s="48"/>
      <c r="F46" s="49"/>
      <c r="G46" s="49"/>
      <c r="H46" s="50">
        <v>3.5</v>
      </c>
      <c r="I46" s="50"/>
      <c r="J46" s="50"/>
      <c r="K46" s="51"/>
      <c r="L46" s="52"/>
      <c r="M46" s="51">
        <f>M47+M53+M57+M64+M67+M70</f>
        <v>3.5</v>
      </c>
      <c r="N46" s="53">
        <f>M46/H46</f>
        <v>1</v>
      </c>
      <c r="P46" s="52"/>
    </row>
    <row r="47" spans="1:16" customFormat="1" x14ac:dyDescent="0.3">
      <c r="A47" s="29"/>
      <c r="B47" s="30"/>
      <c r="C47" s="30">
        <v>1</v>
      </c>
      <c r="D47" s="203" t="s">
        <v>228</v>
      </c>
      <c r="E47" s="203"/>
      <c r="F47" s="31"/>
      <c r="G47" s="31"/>
      <c r="H47" s="32">
        <v>0.5</v>
      </c>
      <c r="I47" s="32"/>
      <c r="J47" s="32">
        <v>0.5</v>
      </c>
      <c r="K47" s="33"/>
      <c r="L47" s="133"/>
      <c r="M47" s="33">
        <f>IF(COUNT(M48:M51)=COUNTA(M48:M51),AVERAGE(M48:M51)*J47,"ISI DULU")</f>
        <v>0.5</v>
      </c>
      <c r="N47" s="34">
        <f>M47/J47</f>
        <v>1</v>
      </c>
      <c r="P47" s="41"/>
    </row>
    <row r="48" spans="1:16" customFormat="1" ht="57.6" x14ac:dyDescent="0.3">
      <c r="A48" s="35"/>
      <c r="B48" s="36"/>
      <c r="C48" s="36"/>
      <c r="D48" s="4" t="s">
        <v>8</v>
      </c>
      <c r="E48" s="3" t="s">
        <v>229</v>
      </c>
      <c r="F48" s="6" t="s">
        <v>150</v>
      </c>
      <c r="G48" s="7"/>
      <c r="H48" s="8"/>
      <c r="I48" s="3" t="s">
        <v>230</v>
      </c>
      <c r="J48" s="8"/>
      <c r="K48" s="6" t="s">
        <v>162</v>
      </c>
      <c r="L48" s="132" t="s">
        <v>436</v>
      </c>
      <c r="M48" s="6">
        <f>IF(K48="Ya/Tidak",IF(L48="Ya",1,IF(L48="Tidak",0,"Blm Diisi")),IF(K48="A/B/C",IF(L48="A",1,IF(L48="B",0.5,IF(L48="C",0,"Blm Diisi"))),IF(K48="A/B/C/D",IF(L48="A",1,IF(L48="B",0.67,IF(L48="C",0.33,IF(L48="D",0,"Blm Diisi")))),IF(K48="A/B/C/D/E",IF(L48="A",1,IF(L48="B",0.75,IF(L48="C",0.5,IF(L48="D",0.25,IF(L48="E",0,"Blm Diisi")))))))))</f>
        <v>1</v>
      </c>
      <c r="N48" s="38"/>
      <c r="P48" s="37"/>
    </row>
    <row r="49" spans="1:16" customFormat="1" ht="57.6" x14ac:dyDescent="0.3">
      <c r="A49" s="35"/>
      <c r="B49" s="36"/>
      <c r="C49" s="36"/>
      <c r="D49" s="4" t="s">
        <v>9</v>
      </c>
      <c r="E49" s="3" t="s">
        <v>231</v>
      </c>
      <c r="F49" s="6" t="s">
        <v>150</v>
      </c>
      <c r="G49" s="7"/>
      <c r="H49" s="8"/>
      <c r="I49" s="3" t="s">
        <v>232</v>
      </c>
      <c r="J49" s="8"/>
      <c r="K49" s="6" t="s">
        <v>162</v>
      </c>
      <c r="L49" s="132" t="s">
        <v>436</v>
      </c>
      <c r="M49" s="6">
        <f>IF(K49="Ya/Tidak",IF(L49="Ya",1,IF(L49="Tidak",0,"Blm Diisi")),IF(K49="A/B/C",IF(L49="A",1,IF(L49="B",0.5,IF(L49="C",0,"Blm Diisi"))),IF(K49="A/B/C/D",IF(L49="A",1,IF(L49="B",0.67,IF(L49="C",0.33,IF(L49="D",0,"Blm Diisi")))),IF(K49="A/B/C/D/E",IF(L49="A",1,IF(L49="B",0.75,IF(L49="C",0.5,IF(L49="D",0.25,IF(L49="E",0,"Blm Diisi")))))))))</f>
        <v>1</v>
      </c>
      <c r="N49" s="38"/>
      <c r="P49" s="37"/>
    </row>
    <row r="50" spans="1:16" customFormat="1" ht="72" x14ac:dyDescent="0.3">
      <c r="A50" s="35"/>
      <c r="B50" s="36"/>
      <c r="C50" s="36"/>
      <c r="D50" s="4" t="s">
        <v>13</v>
      </c>
      <c r="E50" s="3" t="s">
        <v>459</v>
      </c>
      <c r="F50" s="6"/>
      <c r="G50" s="7"/>
      <c r="H50" s="8"/>
      <c r="I50" s="3" t="s">
        <v>460</v>
      </c>
      <c r="J50" s="8"/>
      <c r="K50" s="6" t="s">
        <v>162</v>
      </c>
      <c r="L50" s="132" t="s">
        <v>436</v>
      </c>
      <c r="M50" s="6">
        <f>IF(K50="Ya/Tidak",IF(L50="Ya",1,IF(L50="Tidak",0,"Blm Diisi")),IF(K50="A/B/C",IF(L50="A",1,IF(L50="B",0.5,IF(L50="C",0,"Blm Diisi"))),IF(K50="A/B/C/D",IF(L50="A",1,IF(L50="B",0.67,IF(L50="C",0.33,IF(L50="D",0,"Blm Diisi")))),IF(K50="A/B/C/D/E",IF(L50="A",1,IF(L50="B",0.75,IF(L50="C",0.5,IF(L50="D",0.25,IF(L50="E",0,"Blm Diisi")))))))))</f>
        <v>1</v>
      </c>
      <c r="N50" s="38"/>
      <c r="P50" s="37"/>
    </row>
    <row r="51" spans="1:16" customFormat="1" ht="43.2" x14ac:dyDescent="0.3">
      <c r="A51" s="35"/>
      <c r="B51" s="36"/>
      <c r="C51" s="36"/>
      <c r="D51" s="4" t="s">
        <v>185</v>
      </c>
      <c r="E51" s="3" t="s">
        <v>443</v>
      </c>
      <c r="F51" s="6"/>
      <c r="G51" s="7"/>
      <c r="H51" s="8"/>
      <c r="I51" s="3" t="s">
        <v>53</v>
      </c>
      <c r="J51" s="8"/>
      <c r="K51" s="6" t="s">
        <v>161</v>
      </c>
      <c r="L51" s="132" t="s">
        <v>436</v>
      </c>
      <c r="M51" s="6">
        <f>IF(K51="Ya/Tidak",IF(L51="Ya",1,IF(L51="Tidak",0,"Blm Diisi")),IF(K51="A/B/C",IF(L51="A",1,IF(L51="B",0.5,IF(L51="C",0,"Blm Diisi"))),IF(K51="A/B/C/D",IF(L51="A",1,IF(L51="B",0.67,IF(L51="C",0.33,IF(L51="D",0,"Blm Diisi")))),IF(K51="A/B/C/D/E",IF(L51="A",1,IF(L51="B",0.75,IF(L51="C",0.5,IF(L51="D",0.25,IF(L51="E",0,"Blm Diisi")))))))))</f>
        <v>1</v>
      </c>
      <c r="N51" s="38"/>
      <c r="P51" s="37"/>
    </row>
    <row r="52" spans="1:16" customFormat="1" x14ac:dyDescent="0.3">
      <c r="A52" s="29"/>
      <c r="B52" s="30"/>
      <c r="C52" s="30">
        <v>2</v>
      </c>
      <c r="D52" s="203" t="s">
        <v>239</v>
      </c>
      <c r="E52" s="203"/>
      <c r="F52" s="31"/>
      <c r="G52" s="31"/>
      <c r="H52" s="32">
        <v>2</v>
      </c>
      <c r="I52" s="32"/>
      <c r="J52" s="32"/>
      <c r="K52" s="33"/>
      <c r="L52" s="133"/>
      <c r="M52" s="33"/>
      <c r="N52" s="34"/>
      <c r="P52" s="41"/>
    </row>
    <row r="53" spans="1:16" customFormat="1" x14ac:dyDescent="0.3">
      <c r="A53" s="29"/>
      <c r="B53" s="30"/>
      <c r="C53" s="30">
        <v>3</v>
      </c>
      <c r="D53" s="203" t="s">
        <v>250</v>
      </c>
      <c r="E53" s="203"/>
      <c r="F53" s="31"/>
      <c r="G53" s="31"/>
      <c r="H53" s="32">
        <v>0.5</v>
      </c>
      <c r="I53" s="32"/>
      <c r="J53" s="32">
        <v>0.5</v>
      </c>
      <c r="K53" s="33"/>
      <c r="L53" s="133"/>
      <c r="M53" s="33">
        <f>IF(COUNT(M54:M55)=COUNTA(M54:M55),AVERAGE(M54:M55)*J53,"ISI DULU")</f>
        <v>0.5</v>
      </c>
      <c r="N53" s="34">
        <f>M53/J53</f>
        <v>1</v>
      </c>
      <c r="P53" s="41"/>
    </row>
    <row r="54" spans="1:16" customFormat="1" ht="57.6" x14ac:dyDescent="0.3">
      <c r="A54" s="35"/>
      <c r="B54" s="36"/>
      <c r="C54" s="36"/>
      <c r="D54" s="4" t="s">
        <v>10</v>
      </c>
      <c r="E54" s="3" t="s">
        <v>54</v>
      </c>
      <c r="F54" s="6" t="s">
        <v>150</v>
      </c>
      <c r="G54" s="7"/>
      <c r="H54" s="8"/>
      <c r="I54" s="3" t="s">
        <v>255</v>
      </c>
      <c r="J54" s="8"/>
      <c r="K54" s="6" t="s">
        <v>162</v>
      </c>
      <c r="L54" s="37" t="s">
        <v>436</v>
      </c>
      <c r="M54" s="6">
        <f>IF(K54="Ya/Tidak",IF(L54="Ya",1,IF(L54="Tidak",0,"Blm Diisi")),IF(K54="A/B/C",IF(L54="A",1,IF(L54="B",0.5,IF(L54="C",0,"Blm Diisi"))),IF(K54="A/B/C/D",IF(L54="A",1,IF(L54="B",0.67,IF(L54="C",0.33,IF(L54="D",0,"Blm Diisi")))),IF(K54="A/B/C/D/E",IF(L54="A",1,IF(L54="B",0.75,IF(L54="C",0.5,IF(L54="D",0.25,IF(L54="E",0,"Blm Diisi")))))))))</f>
        <v>1</v>
      </c>
      <c r="N54" s="38"/>
      <c r="P54" s="37"/>
    </row>
    <row r="55" spans="1:16" customFormat="1" ht="100.8" x14ac:dyDescent="0.3">
      <c r="A55" s="35"/>
      <c r="B55" s="36"/>
      <c r="C55" s="36"/>
      <c r="D55" s="4" t="s">
        <v>13</v>
      </c>
      <c r="E55" s="3" t="s">
        <v>55</v>
      </c>
      <c r="F55" s="6" t="s">
        <v>150</v>
      </c>
      <c r="G55" s="7"/>
      <c r="H55" s="8"/>
      <c r="I55" s="3" t="s">
        <v>258</v>
      </c>
      <c r="J55" s="8"/>
      <c r="K55" s="6" t="s">
        <v>162</v>
      </c>
      <c r="L55" s="132" t="s">
        <v>436</v>
      </c>
      <c r="M55" s="6">
        <f>IF(K55="Ya/Tidak",IF(L55="Ya",1,IF(L55="Tidak",0,"Blm Diisi")),IF(K55="A/B/C",IF(L55="A",1,IF(L55="B",0.5,IF(L55="C",0,"Blm Diisi"))),IF(K55="A/B/C/D",IF(L55="A",1,IF(L55="B",0.67,IF(L55="C",0.33,IF(L55="D",0,"Blm Diisi")))),IF(K55="A/B/C/D/E",IF(L55="A",1,IF(L55="B",0.75,IF(L55="C",0.5,IF(L55="D",0.25,IF(L55="E",0,"Blm Diisi")))))))))</f>
        <v>1</v>
      </c>
      <c r="N55" s="38"/>
      <c r="P55" s="37"/>
    </row>
    <row r="56" spans="1:16" customFormat="1" x14ac:dyDescent="0.3">
      <c r="A56" s="29"/>
      <c r="B56" s="30"/>
      <c r="C56" s="30">
        <v>4</v>
      </c>
      <c r="D56" s="203" t="s">
        <v>260</v>
      </c>
      <c r="E56" s="203"/>
      <c r="F56" s="31"/>
      <c r="G56" s="31"/>
      <c r="H56" s="32">
        <v>6</v>
      </c>
      <c r="I56" s="32"/>
      <c r="J56" s="32"/>
      <c r="K56" s="33"/>
      <c r="L56" s="133"/>
      <c r="M56" s="33"/>
      <c r="N56" s="34"/>
      <c r="P56" s="41"/>
    </row>
    <row r="57" spans="1:16" customFormat="1" x14ac:dyDescent="0.3">
      <c r="A57" s="29"/>
      <c r="B57" s="30"/>
      <c r="C57" s="30">
        <v>5</v>
      </c>
      <c r="D57" s="203" t="s">
        <v>271</v>
      </c>
      <c r="E57" s="203"/>
      <c r="F57" s="31"/>
      <c r="G57" s="31"/>
      <c r="H57" s="32">
        <v>1</v>
      </c>
      <c r="I57" s="32" t="s">
        <v>57</v>
      </c>
      <c r="J57" s="32">
        <v>1</v>
      </c>
      <c r="K57" s="33"/>
      <c r="L57" s="133"/>
      <c r="M57" s="33">
        <f>IF(COUNT(M58:M63)=COUNTA(M58:M63),AVERAGE(M58:M63)*J57,"ISI DULU")</f>
        <v>1</v>
      </c>
      <c r="N57" s="34">
        <f>M57/J57</f>
        <v>1</v>
      </c>
      <c r="P57" s="41"/>
    </row>
    <row r="58" spans="1:16" customFormat="1" ht="57.6" x14ac:dyDescent="0.3">
      <c r="A58" s="35"/>
      <c r="B58" s="36"/>
      <c r="C58" s="36"/>
      <c r="D58" s="4" t="s">
        <v>8</v>
      </c>
      <c r="E58" s="3" t="s">
        <v>272</v>
      </c>
      <c r="F58" s="6" t="s">
        <v>150</v>
      </c>
      <c r="G58" s="7"/>
      <c r="H58" s="8"/>
      <c r="I58" s="3" t="s">
        <v>273</v>
      </c>
      <c r="J58" s="38"/>
      <c r="K58" s="6" t="s">
        <v>162</v>
      </c>
      <c r="L58" s="37" t="s">
        <v>436</v>
      </c>
      <c r="M58" s="6">
        <f t="shared" ref="M58:M63" si="0">IF(K58="Ya/Tidak",IF(L58="Ya",1,IF(L58="Tidak",0,"Blm Diisi")),IF(K58="A/B/C",IF(L58="A",1,IF(L58="B",0.5,IF(L58="C",0,"Blm Diisi"))),IF(K58="A/B/C/D",IF(L58="A",1,IF(L58="B",0.67,IF(L58="C",0.33,IF(L58="D",0,"Blm Diisi")))),IF(K58="A/B/C/D/E",IF(L58="A",1,IF(L58="B",0.75,IF(L58="C",0.5,IF(L58="D",0.25,IF(L58="E",0,"Blm Diisi")))))))))</f>
        <v>1</v>
      </c>
      <c r="N58" s="38"/>
      <c r="P58" s="37"/>
    </row>
    <row r="59" spans="1:16" customFormat="1" ht="115.2" x14ac:dyDescent="0.3">
      <c r="A59" s="35"/>
      <c r="B59" s="36"/>
      <c r="C59" s="36"/>
      <c r="D59" s="4" t="s">
        <v>9</v>
      </c>
      <c r="E59" s="3" t="s">
        <v>58</v>
      </c>
      <c r="F59" s="6" t="s">
        <v>150</v>
      </c>
      <c r="G59" s="7"/>
      <c r="H59" s="8"/>
      <c r="I59" s="3" t="s">
        <v>274</v>
      </c>
      <c r="J59" s="38"/>
      <c r="K59" s="6" t="s">
        <v>162</v>
      </c>
      <c r="L59" s="37" t="s">
        <v>436</v>
      </c>
      <c r="M59" s="6">
        <f t="shared" si="0"/>
        <v>1</v>
      </c>
      <c r="N59" s="38"/>
      <c r="P59" s="37"/>
    </row>
    <row r="60" spans="1:16" customFormat="1" ht="115.2" x14ac:dyDescent="0.3">
      <c r="A60" s="35"/>
      <c r="B60" s="36"/>
      <c r="C60" s="36"/>
      <c r="D60" s="4" t="s">
        <v>10</v>
      </c>
      <c r="E60" s="3" t="s">
        <v>59</v>
      </c>
      <c r="F60" s="6" t="s">
        <v>150</v>
      </c>
      <c r="G60" s="7"/>
      <c r="H60" s="8"/>
      <c r="I60" s="3" t="s">
        <v>275</v>
      </c>
      <c r="J60" s="38"/>
      <c r="K60" s="6" t="s">
        <v>162</v>
      </c>
      <c r="L60" s="37" t="s">
        <v>436</v>
      </c>
      <c r="M60" s="6">
        <f t="shared" si="0"/>
        <v>1</v>
      </c>
      <c r="N60" s="38"/>
      <c r="P60" s="37"/>
    </row>
    <row r="61" spans="1:16" customFormat="1" ht="72" x14ac:dyDescent="0.3">
      <c r="A61" s="35"/>
      <c r="B61" s="36"/>
      <c r="C61" s="36"/>
      <c r="D61" s="4" t="s">
        <v>12</v>
      </c>
      <c r="E61" s="3" t="s">
        <v>276</v>
      </c>
      <c r="F61" s="6" t="s">
        <v>150</v>
      </c>
      <c r="G61" s="7"/>
      <c r="H61" s="8"/>
      <c r="I61" s="3" t="s">
        <v>488</v>
      </c>
      <c r="J61" s="38"/>
      <c r="K61" s="6" t="s">
        <v>190</v>
      </c>
      <c r="L61" s="135" t="s">
        <v>436</v>
      </c>
      <c r="M61" s="6">
        <f t="shared" si="0"/>
        <v>1</v>
      </c>
      <c r="N61" s="38"/>
      <c r="P61" s="43"/>
    </row>
    <row r="62" spans="1:16" customFormat="1" ht="43.2" x14ac:dyDescent="0.3">
      <c r="A62" s="35"/>
      <c r="B62" s="36"/>
      <c r="C62" s="36"/>
      <c r="D62" s="4" t="s">
        <v>13</v>
      </c>
      <c r="E62" s="3" t="s">
        <v>278</v>
      </c>
      <c r="F62" s="6" t="s">
        <v>150</v>
      </c>
      <c r="G62" s="7"/>
      <c r="H62" s="8"/>
      <c r="I62" s="3" t="s">
        <v>279</v>
      </c>
      <c r="J62" s="38"/>
      <c r="K62" s="6" t="s">
        <v>161</v>
      </c>
      <c r="L62" s="37" t="s">
        <v>436</v>
      </c>
      <c r="M62" s="6">
        <f t="shared" si="0"/>
        <v>1</v>
      </c>
      <c r="N62" s="38"/>
      <c r="P62" s="37"/>
    </row>
    <row r="63" spans="1:16" customFormat="1" ht="115.2" x14ac:dyDescent="0.3">
      <c r="A63" s="35"/>
      <c r="B63" s="36"/>
      <c r="C63" s="36"/>
      <c r="D63" s="4" t="s">
        <v>16</v>
      </c>
      <c r="E63" s="3" t="s">
        <v>461</v>
      </c>
      <c r="F63" s="6" t="s">
        <v>150</v>
      </c>
      <c r="G63" s="7"/>
      <c r="H63" s="8"/>
      <c r="I63" s="158" t="s">
        <v>464</v>
      </c>
      <c r="J63" s="7"/>
      <c r="K63" s="6" t="s">
        <v>162</v>
      </c>
      <c r="L63" s="37" t="s">
        <v>436</v>
      </c>
      <c r="M63" s="6">
        <f t="shared" si="0"/>
        <v>1</v>
      </c>
      <c r="N63" s="38"/>
      <c r="P63" s="37"/>
    </row>
    <row r="64" spans="1:16" customFormat="1" x14ac:dyDescent="0.3">
      <c r="A64" s="29"/>
      <c r="B64" s="30"/>
      <c r="C64" s="30">
        <v>6</v>
      </c>
      <c r="D64" s="203" t="s">
        <v>283</v>
      </c>
      <c r="E64" s="203"/>
      <c r="F64" s="31"/>
      <c r="G64" s="31"/>
      <c r="H64" s="32">
        <v>0.5</v>
      </c>
      <c r="I64" s="32"/>
      <c r="J64" s="32">
        <v>0.5</v>
      </c>
      <c r="K64" s="33"/>
      <c r="L64" s="68"/>
      <c r="M64" s="33">
        <f>IF(COUNT(M65:M66)=COUNTA(M65:M66),AVERAGE(M65:M66)*J64,"ISI DULU")</f>
        <v>0.5</v>
      </c>
      <c r="N64" s="34">
        <f>M64/J64</f>
        <v>1</v>
      </c>
      <c r="P64" s="68"/>
    </row>
    <row r="65" spans="1:16" customFormat="1" ht="115.2" x14ac:dyDescent="0.3">
      <c r="A65" s="35"/>
      <c r="B65" s="36"/>
      <c r="C65" s="36"/>
      <c r="D65" s="4" t="s">
        <v>9</v>
      </c>
      <c r="E65" s="3" t="s">
        <v>60</v>
      </c>
      <c r="F65" s="6" t="s">
        <v>150</v>
      </c>
      <c r="G65" s="7"/>
      <c r="H65" s="8"/>
      <c r="I65" s="3" t="s">
        <v>286</v>
      </c>
      <c r="J65" s="7"/>
      <c r="K65" s="6" t="s">
        <v>162</v>
      </c>
      <c r="L65" s="37" t="s">
        <v>436</v>
      </c>
      <c r="M65" s="6">
        <f>IF(K65="Ya/Tidak",IF(L65="Ya",1,IF(L65="Tidak",0,"Blm Diisi")),IF(K65="A/B/C",IF(L65="A",1,IF(L65="B",0.5,IF(L65="C",0,"Blm Diisi"))),IF(K65="A/B/C/D",IF(L65="A",1,IF(L65="B",0.67,IF(L65="C",0.33,IF(L65="D",0,"Blm Diisi")))),IF(K65="A/B/C/D/E",IF(L65="A",1,IF(L65="B",0.75,IF(L65="C",0.5,IF(L65="D",0.25,IF(L65="E",0,"Blm Diisi")))))))))</f>
        <v>1</v>
      </c>
      <c r="N65" s="38"/>
      <c r="P65" s="37"/>
    </row>
    <row r="66" spans="1:16" customFormat="1" ht="86.4" customHeight="1" x14ac:dyDescent="0.3">
      <c r="A66" s="35"/>
      <c r="B66" s="36"/>
      <c r="C66" s="36"/>
      <c r="D66" s="4" t="s">
        <v>10</v>
      </c>
      <c r="E66" s="3" t="s">
        <v>61</v>
      </c>
      <c r="F66" s="6" t="s">
        <v>150</v>
      </c>
      <c r="G66" s="7"/>
      <c r="H66" s="8"/>
      <c r="I66" s="3" t="s">
        <v>287</v>
      </c>
      <c r="J66" s="7"/>
      <c r="K66" s="6" t="s">
        <v>161</v>
      </c>
      <c r="L66" s="37" t="s">
        <v>436</v>
      </c>
      <c r="M66" s="6">
        <f>IF(K66="Ya/Tidak",IF(L66="Ya",1,IF(L66="Tidak",0,"Blm Diisi")),IF(K66="A/B/C",IF(L66="A",1,IF(L66="B",0.5,IF(L66="C",0,"Blm Diisi"))),IF(K66="A/B/C/D",IF(L66="A",1,IF(L66="B",0.67,IF(L66="C",0.33,IF(L66="D",0,"Blm Diisi")))),IF(K66="A/B/C/D/E",IF(L66="A",1,IF(L66="B",0.75,IF(L66="C",0.5,IF(L66="D",0.25,IF(L66="E",0,"Blm Diisi")))))))))</f>
        <v>1</v>
      </c>
      <c r="N66" s="38"/>
      <c r="P66" s="37"/>
    </row>
    <row r="67" spans="1:16" customFormat="1" x14ac:dyDescent="0.3">
      <c r="A67" s="29"/>
      <c r="B67" s="30"/>
      <c r="C67" s="30">
        <v>7</v>
      </c>
      <c r="D67" s="203" t="s">
        <v>289</v>
      </c>
      <c r="E67" s="203"/>
      <c r="F67" s="31"/>
      <c r="G67" s="31"/>
      <c r="H67" s="32">
        <v>0.5</v>
      </c>
      <c r="I67" s="32"/>
      <c r="J67" s="32">
        <v>0.5</v>
      </c>
      <c r="K67" s="33"/>
      <c r="L67" s="134"/>
      <c r="M67" s="33">
        <f>IF(COUNT(M68:M69)=COUNTA(M68:M69),AVERAGE(M68:M69)*J67,"ISI DULU")</f>
        <v>0.5</v>
      </c>
      <c r="N67" s="34">
        <f>M67/J67</f>
        <v>1</v>
      </c>
      <c r="P67" s="68"/>
    </row>
    <row r="68" spans="1:16" customFormat="1" ht="87.6" customHeight="1" x14ac:dyDescent="0.3">
      <c r="A68" s="35"/>
      <c r="B68" s="36"/>
      <c r="C68" s="36"/>
      <c r="D68" s="4" t="s">
        <v>12</v>
      </c>
      <c r="E68" s="3" t="s">
        <v>62</v>
      </c>
      <c r="F68" s="6"/>
      <c r="G68" s="7"/>
      <c r="H68" s="8"/>
      <c r="I68" s="3" t="s">
        <v>63</v>
      </c>
      <c r="J68" s="8"/>
      <c r="K68" s="6" t="s">
        <v>162</v>
      </c>
      <c r="L68" s="132" t="s">
        <v>436</v>
      </c>
      <c r="M68" s="6">
        <f>IF(K68="Ya/Tidak",IF(L68="Ya",1,IF(L68="Tidak",0,"Blm Diisi")),IF(K68="A/B/C",IF(L68="A",1,IF(L68="B",0.5,IF(L68="C",0,"Blm Diisi"))),IF(K68="A/B/C/D",IF(L68="A",1,IF(L68="B",0.67,IF(L68="C",0.33,IF(L68="D",0,"Blm Diisi")))),IF(K68="A/B/C/D/E",IF(L68="A",1,IF(L68="B",0.75,IF(L68="C",0.5,IF(L68="D",0.25,IF(L68="E",0,"Blm Diisi")))))))))</f>
        <v>1</v>
      </c>
      <c r="N68" s="38"/>
      <c r="P68" s="37"/>
    </row>
    <row r="69" spans="1:16" customFormat="1" ht="100.8" x14ac:dyDescent="0.3">
      <c r="A69" s="35"/>
      <c r="B69" s="36"/>
      <c r="C69" s="36"/>
      <c r="D69" s="4" t="s">
        <v>13</v>
      </c>
      <c r="E69" s="3" t="s">
        <v>64</v>
      </c>
      <c r="F69" s="69"/>
      <c r="G69" s="6"/>
      <c r="H69" s="8"/>
      <c r="I69" s="3" t="s">
        <v>65</v>
      </c>
      <c r="J69" s="8"/>
      <c r="K69" s="6" t="s">
        <v>190</v>
      </c>
      <c r="L69" s="135" t="s">
        <v>436</v>
      </c>
      <c r="M69" s="6">
        <f>IF(K69="Ya/Tidak",IF(L69="Ya",1,IF(L69="Tidak",0,"Blm Diisi")),IF(K69="A/B/C",IF(L69="A",1,IF(L69="B",0.5,IF(L69="C",0,"Blm Diisi"))),IF(K69="A/B/C/D",IF(L69="A",1,IF(L69="B",0.67,IF(L69="C",0.33,IF(L69="D",0,"Blm Diisi")))),IF(K69="A/B/C/D/E",IF(L69="A",1,IF(L69="B",0.75,IF(L69="C",0.5,IF(L69="D",0.25,IF(L69="E",0,"Blm Diisi")))))))))</f>
        <v>1</v>
      </c>
      <c r="N69" s="38"/>
      <c r="P69" s="37"/>
    </row>
    <row r="70" spans="1:16" customFormat="1" x14ac:dyDescent="0.3">
      <c r="A70" s="29"/>
      <c r="B70" s="30"/>
      <c r="C70" s="30" t="s">
        <v>296</v>
      </c>
      <c r="D70" s="203" t="s">
        <v>297</v>
      </c>
      <c r="E70" s="203"/>
      <c r="F70" s="31"/>
      <c r="G70" s="31"/>
      <c r="H70" s="32">
        <v>0.5</v>
      </c>
      <c r="I70" s="32"/>
      <c r="J70" s="32">
        <v>0.5</v>
      </c>
      <c r="K70" s="33"/>
      <c r="L70" s="134"/>
      <c r="M70" s="33">
        <f>IF(COUNT(M71:M71)=COUNTA(M71:M71),AVERAGE(M71:M71)*J70,"ISI DULU")</f>
        <v>0.5</v>
      </c>
      <c r="N70" s="34">
        <f>M70/J70</f>
        <v>1</v>
      </c>
      <c r="P70" s="41"/>
    </row>
    <row r="71" spans="1:16" customFormat="1" ht="28.8" x14ac:dyDescent="0.3">
      <c r="A71" s="35"/>
      <c r="B71" s="36"/>
      <c r="C71" s="36"/>
      <c r="D71" s="4" t="s">
        <v>9</v>
      </c>
      <c r="E71" s="3" t="s">
        <v>300</v>
      </c>
      <c r="F71" s="6" t="s">
        <v>150</v>
      </c>
      <c r="G71" s="7"/>
      <c r="H71" s="8"/>
      <c r="I71" s="3" t="s">
        <v>301</v>
      </c>
      <c r="J71" s="38"/>
      <c r="K71" s="6" t="s">
        <v>14</v>
      </c>
      <c r="L71" s="37" t="s">
        <v>150</v>
      </c>
      <c r="M71" s="6">
        <f>IF(K71="Ya/Tidak",IF(L71="Ya",1,IF(L71="Tidak",0,"Blm Diisi")),IF(K71="A/B/C",IF(L71="A",1,IF(L71="B",0.5,IF(L71="C",0,"Blm Diisi"))),IF(K71="A/B/C/D",IF(L71="A",1,IF(L71="B",0.67,IF(L71="C",0.33,IF(L71="D",0,"Blm Diisi")))),IF(K71="A/B/C/D/E",IF(L71="A",1,IF(L71="B",0.75,IF(L71="C",0.5,IF(L71="D",0.25,IF(L71="E",0,"Blm Diisi")))))))))</f>
        <v>1</v>
      </c>
      <c r="N71" s="38"/>
      <c r="P71" s="37"/>
    </row>
    <row r="72" spans="1:16" customFormat="1" x14ac:dyDescent="0.3">
      <c r="A72" s="44"/>
      <c r="B72" s="45" t="s">
        <v>67</v>
      </c>
      <c r="C72" s="46" t="s">
        <v>68</v>
      </c>
      <c r="D72" s="47"/>
      <c r="E72" s="48"/>
      <c r="F72" s="49"/>
      <c r="G72" s="49"/>
      <c r="H72" s="50">
        <v>3</v>
      </c>
      <c r="I72" s="50"/>
      <c r="J72" s="50"/>
      <c r="K72" s="51"/>
      <c r="L72" s="52"/>
      <c r="M72" s="51">
        <f>M73+M80</f>
        <v>3</v>
      </c>
      <c r="N72" s="53">
        <f>M72/H72</f>
        <v>1</v>
      </c>
      <c r="P72" s="52"/>
    </row>
    <row r="73" spans="1:16" customFormat="1" x14ac:dyDescent="0.3">
      <c r="A73" s="29"/>
      <c r="B73" s="30"/>
      <c r="C73" s="30">
        <v>1</v>
      </c>
      <c r="D73" s="203" t="s">
        <v>69</v>
      </c>
      <c r="E73" s="203"/>
      <c r="F73" s="31"/>
      <c r="G73" s="31"/>
      <c r="H73" s="32">
        <v>1</v>
      </c>
      <c r="I73" s="32"/>
      <c r="J73" s="32">
        <v>1</v>
      </c>
      <c r="K73" s="33"/>
      <c r="L73" s="133"/>
      <c r="M73" s="33">
        <f>IF(COUNT(M74:M79)=COUNTA(M74:M79),AVERAGE(M74:M79)*J73,"ISI DULU")</f>
        <v>1</v>
      </c>
      <c r="N73" s="34">
        <f>M73/J73</f>
        <v>1</v>
      </c>
      <c r="P73" s="41"/>
    </row>
    <row r="74" spans="1:16" customFormat="1" ht="57.6" x14ac:dyDescent="0.3">
      <c r="A74" s="35"/>
      <c r="B74" s="36"/>
      <c r="C74" s="36"/>
      <c r="D74" s="4" t="s">
        <v>8</v>
      </c>
      <c r="E74" s="3" t="s">
        <v>305</v>
      </c>
      <c r="F74" s="6" t="s">
        <v>150</v>
      </c>
      <c r="G74" s="7"/>
      <c r="H74" s="8"/>
      <c r="I74" s="3" t="s">
        <v>306</v>
      </c>
      <c r="J74" s="8"/>
      <c r="K74" s="6" t="s">
        <v>162</v>
      </c>
      <c r="L74" s="37" t="s">
        <v>436</v>
      </c>
      <c r="M74" s="6">
        <f t="shared" ref="M74:M79" si="1">IF(K74="Ya/Tidak",IF(L74="Ya",1,IF(L74="Tidak",0,"Blm Diisi")),IF(K74="A/B/C",IF(L74="A",1,IF(L74="B",0.5,IF(L74="C",0,"Blm Diisi"))),IF(K74="A/B/C/D",IF(L74="A",1,IF(L74="B",0.67,IF(L74="C",0.33,IF(L74="D",0,"Blm Diisi")))),IF(K74="A/B/C/D/E",IF(L74="A",1,IF(L74="B",0.75,IF(L74="C",0.5,IF(L74="D",0.25,IF(L74="E",0,"Blm Diisi")))))))))</f>
        <v>1</v>
      </c>
      <c r="N74" s="38"/>
      <c r="P74" s="37"/>
    </row>
    <row r="75" spans="1:16" customFormat="1" ht="57.6" x14ac:dyDescent="0.3">
      <c r="A75" s="35"/>
      <c r="B75" s="36"/>
      <c r="C75" s="36"/>
      <c r="D75" s="4" t="s">
        <v>9</v>
      </c>
      <c r="E75" s="3" t="s">
        <v>307</v>
      </c>
      <c r="F75" s="6" t="s">
        <v>150</v>
      </c>
      <c r="G75" s="7"/>
      <c r="H75" s="8"/>
      <c r="I75" s="3" t="s">
        <v>308</v>
      </c>
      <c r="J75" s="8"/>
      <c r="K75" s="6" t="s">
        <v>162</v>
      </c>
      <c r="L75" s="37" t="s">
        <v>436</v>
      </c>
      <c r="M75" s="6">
        <f t="shared" si="1"/>
        <v>1</v>
      </c>
      <c r="N75" s="38"/>
      <c r="P75" s="37"/>
    </row>
    <row r="76" spans="1:16" customFormat="1" ht="57.6" x14ac:dyDescent="0.3">
      <c r="A76" s="35"/>
      <c r="B76" s="36"/>
      <c r="C76" s="36"/>
      <c r="D76" s="4" t="s">
        <v>10</v>
      </c>
      <c r="E76" s="3" t="s">
        <v>309</v>
      </c>
      <c r="F76" s="6" t="s">
        <v>150</v>
      </c>
      <c r="G76" s="7"/>
      <c r="H76" s="8"/>
      <c r="I76" s="3" t="s">
        <v>310</v>
      </c>
      <c r="J76" s="8"/>
      <c r="K76" s="6" t="s">
        <v>162</v>
      </c>
      <c r="L76" s="37" t="s">
        <v>436</v>
      </c>
      <c r="M76" s="6">
        <f t="shared" si="1"/>
        <v>1</v>
      </c>
      <c r="N76" s="38"/>
      <c r="P76" s="37"/>
    </row>
    <row r="77" spans="1:16" customFormat="1" ht="72" x14ac:dyDescent="0.3">
      <c r="A77" s="35"/>
      <c r="B77" s="36"/>
      <c r="C77" s="36"/>
      <c r="D77" s="4" t="s">
        <v>12</v>
      </c>
      <c r="E77" s="3" t="s">
        <v>70</v>
      </c>
      <c r="F77" s="6"/>
      <c r="G77" s="7"/>
      <c r="H77" s="8"/>
      <c r="I77" s="3" t="s">
        <v>71</v>
      </c>
      <c r="J77" s="8"/>
      <c r="K77" s="6" t="s">
        <v>162</v>
      </c>
      <c r="L77" s="132" t="s">
        <v>436</v>
      </c>
      <c r="M77" s="6">
        <f t="shared" si="1"/>
        <v>1</v>
      </c>
      <c r="N77" s="38"/>
      <c r="P77" s="37"/>
    </row>
    <row r="78" spans="1:16" customFormat="1" ht="72" x14ac:dyDescent="0.3">
      <c r="A78" s="35"/>
      <c r="B78" s="36"/>
      <c r="C78" s="36"/>
      <c r="D78" s="4" t="s">
        <v>13</v>
      </c>
      <c r="E78" s="3" t="s">
        <v>72</v>
      </c>
      <c r="F78" s="6"/>
      <c r="G78" s="7"/>
      <c r="H78" s="8"/>
      <c r="I78" s="3" t="s">
        <v>73</v>
      </c>
      <c r="J78" s="8"/>
      <c r="K78" s="6" t="s">
        <v>162</v>
      </c>
      <c r="L78" s="132" t="s">
        <v>436</v>
      </c>
      <c r="M78" s="6">
        <f t="shared" si="1"/>
        <v>1</v>
      </c>
      <c r="N78" s="38"/>
      <c r="P78" s="37"/>
    </row>
    <row r="79" spans="1:16" customFormat="1" ht="57.6" x14ac:dyDescent="0.3">
      <c r="A79" s="35"/>
      <c r="B79" s="36"/>
      <c r="C79" s="36"/>
      <c r="D79" s="4" t="s">
        <v>16</v>
      </c>
      <c r="E79" s="3" t="s">
        <v>74</v>
      </c>
      <c r="F79" s="6"/>
      <c r="G79" s="7"/>
      <c r="H79" s="8"/>
      <c r="I79" s="2" t="s">
        <v>154</v>
      </c>
      <c r="J79" s="8"/>
      <c r="K79" s="6" t="s">
        <v>162</v>
      </c>
      <c r="L79" s="132" t="s">
        <v>436</v>
      </c>
      <c r="M79" s="6">
        <f t="shared" si="1"/>
        <v>1</v>
      </c>
      <c r="N79" s="38"/>
      <c r="P79" s="37"/>
    </row>
    <row r="80" spans="1:16" customFormat="1" x14ac:dyDescent="0.3">
      <c r="A80" s="29"/>
      <c r="B80" s="30"/>
      <c r="C80" s="30">
        <v>2</v>
      </c>
      <c r="D80" s="203" t="s">
        <v>75</v>
      </c>
      <c r="E80" s="203"/>
      <c r="F80" s="31"/>
      <c r="G80" s="31"/>
      <c r="H80" s="32">
        <v>2</v>
      </c>
      <c r="I80" s="32"/>
      <c r="J80" s="32">
        <v>2</v>
      </c>
      <c r="K80" s="33"/>
      <c r="L80" s="133"/>
      <c r="M80" s="33">
        <f>IF(COUNT(M81:M83)=COUNTA(M81:M83),AVERAGE(M81:M83)*J80,"ISI DULU")</f>
        <v>2</v>
      </c>
      <c r="N80" s="34">
        <f>M80/J80</f>
        <v>1</v>
      </c>
      <c r="P80" s="41"/>
    </row>
    <row r="81" spans="1:16" customFormat="1" ht="115.2" x14ac:dyDescent="0.3">
      <c r="A81" s="35"/>
      <c r="B81" s="36"/>
      <c r="C81" s="36"/>
      <c r="D81" s="4" t="s">
        <v>8</v>
      </c>
      <c r="E81" s="3" t="s">
        <v>311</v>
      </c>
      <c r="F81" s="6" t="s">
        <v>150</v>
      </c>
      <c r="G81" s="7"/>
      <c r="H81" s="8"/>
      <c r="I81" s="3" t="s">
        <v>312</v>
      </c>
      <c r="J81" s="38"/>
      <c r="K81" s="6" t="s">
        <v>162</v>
      </c>
      <c r="L81" s="37" t="s">
        <v>436</v>
      </c>
      <c r="M81" s="6">
        <f>IF(K81="Ya/Tidak",IF(L81="Ya",1,IF(L81="Tidak",0,"Blm Diisi")),IF(K81="A/B/C",IF(L81="A",1,IF(L81="B",0.5,IF(L81="C",0,"Blm Diisi"))),IF(K81="A/B/C/D",IF(L81="A",1,IF(L81="B",0.67,IF(L81="C",0.33,IF(L81="D",0,"Blm Diisi")))),IF(K81="A/B/C/D/E",IF(L81="A",1,IF(L81="B",0.75,IF(L81="C",0.5,IF(L81="D",0.25,IF(L81="E",0,"Blm Diisi")))))))))</f>
        <v>1</v>
      </c>
      <c r="N81" s="38"/>
      <c r="P81" s="37"/>
    </row>
    <row r="82" spans="1:16" customFormat="1" ht="86.4" x14ac:dyDescent="0.3">
      <c r="A82" s="35"/>
      <c r="B82" s="36"/>
      <c r="C82" s="36"/>
      <c r="D82" s="4" t="s">
        <v>13</v>
      </c>
      <c r="E82" s="3" t="s">
        <v>319</v>
      </c>
      <c r="F82" s="6" t="s">
        <v>150</v>
      </c>
      <c r="G82" s="7"/>
      <c r="H82" s="8"/>
      <c r="I82" s="3" t="s">
        <v>320</v>
      </c>
      <c r="J82" s="38"/>
      <c r="K82" s="6" t="s">
        <v>190</v>
      </c>
      <c r="L82" s="135" t="s">
        <v>436</v>
      </c>
      <c r="M82" s="6">
        <f>IF(K82="Ya/Tidak",IF(L82="Ya",1,IF(L82="Tidak",0,"Blm Diisi")),IF(K82="A/B/C",IF(L82="A",1,IF(L82="B",0.5,IF(L82="C",0,"Blm Diisi"))),IF(K82="A/B/C/D",IF(L82="A",1,IF(L82="B",0.67,IF(L82="C",0.33,IF(L82="D",0,"Blm Diisi")))),IF(K82="A/B/C/D/E",IF(L82="A",1,IF(L82="B",0.75,IF(L82="C",0.5,IF(L82="D",0.25,IF(L82="E",0,"Blm Diisi")))))))))</f>
        <v>1</v>
      </c>
      <c r="N82" s="38"/>
      <c r="P82" s="43"/>
    </row>
    <row r="83" spans="1:16" customFormat="1" ht="86.4" x14ac:dyDescent="0.3">
      <c r="A83" s="35"/>
      <c r="B83" s="36"/>
      <c r="C83" s="36"/>
      <c r="D83" s="4" t="s">
        <v>185</v>
      </c>
      <c r="E83" s="3" t="s">
        <v>76</v>
      </c>
      <c r="F83" s="6"/>
      <c r="G83" s="7"/>
      <c r="H83" s="8"/>
      <c r="I83" s="3" t="s">
        <v>77</v>
      </c>
      <c r="J83" s="8"/>
      <c r="K83" s="6" t="s">
        <v>162</v>
      </c>
      <c r="L83" s="132" t="s">
        <v>436</v>
      </c>
      <c r="M83" s="6">
        <f>IF(K83="Ya/Tidak",IF(L83="Ya",1,IF(L83="Tidak",0,"Blm Diisi")),IF(K83="A/B/C",IF(L83="A",1,IF(L83="B",0.5,IF(L83="C",0,"Blm Diisi"))),IF(K83="A/B/C/D",IF(L83="A",1,IF(L83="B",0.67,IF(L83="C",0.33,IF(L83="D",0,"Blm Diisi")))),IF(K83="A/B/C/D/E",IF(L83="A",1,IF(L83="B",0.75,IF(L83="C",0.5,IF(L83="D",0.25,IF(L83="E",0,"Blm Diisi")))))))))</f>
        <v>1</v>
      </c>
      <c r="N83" s="38"/>
      <c r="P83" s="43"/>
    </row>
    <row r="84" spans="1:16" customFormat="1" x14ac:dyDescent="0.3">
      <c r="A84" s="44"/>
      <c r="B84" s="45" t="s">
        <v>78</v>
      </c>
      <c r="C84" s="46" t="s">
        <v>79</v>
      </c>
      <c r="D84" s="47"/>
      <c r="E84" s="48"/>
      <c r="F84" s="49"/>
      <c r="G84" s="49"/>
      <c r="H84" s="50">
        <v>5.25</v>
      </c>
      <c r="I84" s="50"/>
      <c r="J84" s="50"/>
      <c r="K84" s="51"/>
      <c r="L84" s="52"/>
      <c r="M84" s="51">
        <f>M85+M102+M109+M118+M120+M125</f>
        <v>5.25</v>
      </c>
      <c r="N84" s="53">
        <f>M84/H84</f>
        <v>1</v>
      </c>
      <c r="P84" s="52"/>
    </row>
    <row r="85" spans="1:16" customFormat="1" x14ac:dyDescent="0.3">
      <c r="A85" s="29"/>
      <c r="B85" s="30"/>
      <c r="C85" s="30">
        <v>1</v>
      </c>
      <c r="D85" s="203" t="s">
        <v>321</v>
      </c>
      <c r="E85" s="203"/>
      <c r="F85" s="31"/>
      <c r="G85" s="31"/>
      <c r="H85" s="32">
        <v>0.75</v>
      </c>
      <c r="I85" s="32"/>
      <c r="J85" s="32">
        <v>0.75</v>
      </c>
      <c r="K85" s="33"/>
      <c r="L85" s="133"/>
      <c r="M85" s="33">
        <f>IF(COUNT(M86:M96)=COUNTA(M86:M96),AVERAGE(M86:M96)*J85,"ISI DULU")</f>
        <v>0.75</v>
      </c>
      <c r="N85" s="34">
        <f>M85/J85</f>
        <v>1</v>
      </c>
      <c r="P85" s="41"/>
    </row>
    <row r="86" spans="1:16" customFormat="1" ht="43.2" x14ac:dyDescent="0.3">
      <c r="A86" s="35"/>
      <c r="B86" s="36"/>
      <c r="C86" s="36"/>
      <c r="D86" s="4" t="s">
        <v>9</v>
      </c>
      <c r="E86" s="3" t="s">
        <v>324</v>
      </c>
      <c r="F86" s="6" t="s">
        <v>150</v>
      </c>
      <c r="G86" s="7"/>
      <c r="H86" s="8"/>
      <c r="I86" s="3" t="s">
        <v>325</v>
      </c>
      <c r="J86" s="8"/>
      <c r="K86" s="6" t="s">
        <v>161</v>
      </c>
      <c r="L86" s="70" t="s">
        <v>436</v>
      </c>
      <c r="M86" s="6">
        <f>IF(K86="Ya/Tidak",IF(L86="Ya",1,IF(L86="Tidak",0,"Blm Diisi")),IF(K86="A/B/C",IF(L86="A",1,IF(L86="B",0.5,IF(L86="C",0,"Blm Diisi"))),IF(K86="A/B/C/D",IF(L86="A",1,IF(L86="B",0.67,IF(L86="C",0.33,IF(L86="D",0,"Blm Diisi")))),IF(K86="A/B/C/D/E",IF(L86="A",1,IF(L86="B",0.75,IF(L86="C",0.5,IF(L86="D",0.25,IF(L86="E",0,"Blm Diisi")))))))))</f>
        <v>1</v>
      </c>
      <c r="N86" s="38"/>
      <c r="P86" s="70"/>
    </row>
    <row r="87" spans="1:16" customFormat="1" x14ac:dyDescent="0.3">
      <c r="A87" s="35"/>
      <c r="B87" s="36"/>
      <c r="C87" s="36"/>
      <c r="D87" s="4" t="s">
        <v>10</v>
      </c>
      <c r="E87" s="3" t="s">
        <v>80</v>
      </c>
      <c r="F87" s="6" t="s">
        <v>150</v>
      </c>
      <c r="G87" s="7"/>
      <c r="H87" s="8"/>
      <c r="I87" s="3" t="s">
        <v>81</v>
      </c>
      <c r="J87" s="8"/>
      <c r="K87" s="6" t="s">
        <v>14</v>
      </c>
      <c r="L87" s="70" t="s">
        <v>150</v>
      </c>
      <c r="M87" s="6">
        <f>IF(K87="Ya/Tidak",IF(L87="Ya",1,IF(L87="Tidak",0,"Blm Diisi")),IF(K87="A/B/C",IF(L87="A",1,IF(L87="B",0.5,IF(L87="C",0,"Blm Diisi"))),IF(K87="A/B/C/D",IF(L87="A",1,IF(L87="B",0.67,IF(L87="C",0.33,IF(L87="D",0,"Blm Diisi")))),IF(K87="A/B/C/D/E",IF(L87="A",1,IF(L87="B",0.75,IF(L87="C",0.5,IF(L87="D",0.25,IF(L87="E",0,"Blm Diisi")))))))))</f>
        <v>1</v>
      </c>
      <c r="N87" s="38"/>
      <c r="P87" s="70"/>
    </row>
    <row r="88" spans="1:16" customFormat="1" ht="28.8" x14ac:dyDescent="0.3">
      <c r="A88" s="35"/>
      <c r="B88" s="36"/>
      <c r="C88" s="36"/>
      <c r="D88" s="4" t="s">
        <v>12</v>
      </c>
      <c r="E88" s="3" t="s">
        <v>326</v>
      </c>
      <c r="F88" s="6" t="s">
        <v>150</v>
      </c>
      <c r="G88" s="7"/>
      <c r="H88" s="8"/>
      <c r="I88" s="3" t="s">
        <v>327</v>
      </c>
      <c r="J88" s="8"/>
      <c r="K88" s="6" t="s">
        <v>14</v>
      </c>
      <c r="L88" s="70" t="s">
        <v>150</v>
      </c>
      <c r="M88" s="6">
        <f>IF(K88="Ya/Tidak",IF(L88="Ya",1,IF(L88="Tidak",0,"Blm Diisi")),IF(K88="A/B/C",IF(L88="A",1,IF(L88="B",0.5,IF(L88="C",0,"Blm Diisi"))),IF(K88="A/B/C/D",IF(L88="A",1,IF(L88="B",0.67,IF(L88="C",0.33,IF(L88="D",0,"Blm Diisi")))),IF(K88="A/B/C/D/E",IF(L88="A",1,IF(L88="B",0.75,IF(L88="C",0.5,IF(L88="D",0.25,IF(L88="E",0,"Blm Diisi")))))))))</f>
        <v>1</v>
      </c>
      <c r="N88" s="38"/>
      <c r="P88" s="70"/>
    </row>
    <row r="89" spans="1:16" customFormat="1" ht="28.8" x14ac:dyDescent="0.3">
      <c r="A89" s="35"/>
      <c r="B89" s="36"/>
      <c r="C89" s="36"/>
      <c r="D89" s="4" t="s">
        <v>13</v>
      </c>
      <c r="E89" s="3" t="s">
        <v>328</v>
      </c>
      <c r="F89" s="6" t="s">
        <v>150</v>
      </c>
      <c r="G89" s="7"/>
      <c r="H89" s="8"/>
      <c r="I89" s="3" t="s">
        <v>329</v>
      </c>
      <c r="J89" s="8"/>
      <c r="K89" s="6" t="s">
        <v>14</v>
      </c>
      <c r="L89" s="70" t="s">
        <v>150</v>
      </c>
      <c r="M89" s="6">
        <f>IF(K89="Ya/Tidak",IF(L89="Ya",1,IF(L89="Tidak",0,"Blm Diisi")),IF(K89="A/B/C",IF(L89="A",1,IF(L89="B",0.5,IF(L89="C",0,"Blm Diisi"))),IF(K89="A/B/C/D",IF(L89="A",1,IF(L89="B",0.67,IF(L89="C",0.33,IF(L89="D",0,"Blm Diisi")))),IF(K89="A/B/C/D/E",IF(L89="A",1,IF(L89="B",0.75,IF(L89="C",0.5,IF(L89="D",0.25,IF(L89="E",0,"Blm Diisi")))))))))</f>
        <v>1</v>
      </c>
      <c r="N89" s="38"/>
      <c r="P89" s="70"/>
    </row>
    <row r="90" spans="1:16" customFormat="1" ht="47.1" customHeight="1" x14ac:dyDescent="0.3">
      <c r="A90" s="35"/>
      <c r="B90" s="36"/>
      <c r="C90" s="36"/>
      <c r="D90" s="4" t="s">
        <v>16</v>
      </c>
      <c r="E90" s="3" t="s">
        <v>82</v>
      </c>
      <c r="F90" s="6" t="s">
        <v>150</v>
      </c>
      <c r="G90" s="7"/>
      <c r="H90" s="8"/>
      <c r="I90" s="224" t="s">
        <v>86</v>
      </c>
      <c r="J90" s="8"/>
      <c r="K90" s="71" t="s">
        <v>330</v>
      </c>
      <c r="L90" s="72">
        <f>L95/L91</f>
        <v>1</v>
      </c>
      <c r="M90" s="73">
        <f>IF(OR(L90&gt;0,L90=0),L90,"Blm Diisi")</f>
        <v>1</v>
      </c>
      <c r="N90" s="38"/>
      <c r="P90" s="74"/>
    </row>
    <row r="91" spans="1:16" customFormat="1" ht="18.75" customHeight="1" x14ac:dyDescent="0.3">
      <c r="A91" s="35"/>
      <c r="B91" s="36"/>
      <c r="C91" s="36"/>
      <c r="D91" s="4"/>
      <c r="E91" s="75" t="s">
        <v>143</v>
      </c>
      <c r="F91" s="6"/>
      <c r="G91" s="7"/>
      <c r="H91" s="8"/>
      <c r="I91" s="224"/>
      <c r="J91" s="8"/>
      <c r="K91" s="71" t="s">
        <v>331</v>
      </c>
      <c r="L91" s="64">
        <f>SUM(L92:L94)</f>
        <v>200</v>
      </c>
      <c r="M91" s="64"/>
      <c r="N91" s="38"/>
      <c r="P91" s="76"/>
    </row>
    <row r="92" spans="1:16" customFormat="1" ht="16.5" customHeight="1" x14ac:dyDescent="0.3">
      <c r="A92" s="35"/>
      <c r="B92" s="36"/>
      <c r="C92" s="36"/>
      <c r="D92" s="4"/>
      <c r="E92" s="77" t="s">
        <v>83</v>
      </c>
      <c r="F92" s="6"/>
      <c r="G92" s="7"/>
      <c r="H92" s="8"/>
      <c r="I92" s="224"/>
      <c r="J92" s="187"/>
      <c r="K92" s="187"/>
      <c r="L92" s="187"/>
      <c r="M92" s="187"/>
      <c r="N92" s="187"/>
      <c r="P92" s="70"/>
    </row>
    <row r="93" spans="1:16" customFormat="1" x14ac:dyDescent="0.3">
      <c r="A93" s="35"/>
      <c r="B93" s="36"/>
      <c r="C93" s="36"/>
      <c r="D93" s="4"/>
      <c r="E93" s="77" t="s">
        <v>84</v>
      </c>
      <c r="F93" s="6"/>
      <c r="G93" s="7"/>
      <c r="H93" s="8"/>
      <c r="I93" s="224"/>
      <c r="J93" s="8"/>
      <c r="K93" s="6" t="s">
        <v>331</v>
      </c>
      <c r="L93" s="70">
        <v>100</v>
      </c>
      <c r="M93" s="64"/>
      <c r="N93" s="38"/>
      <c r="P93" s="70"/>
    </row>
    <row r="94" spans="1:16" customFormat="1" x14ac:dyDescent="0.3">
      <c r="A94" s="35"/>
      <c r="B94" s="36"/>
      <c r="C94" s="36"/>
      <c r="D94" s="4"/>
      <c r="E94" s="77" t="s">
        <v>85</v>
      </c>
      <c r="F94" s="6"/>
      <c r="G94" s="7"/>
      <c r="H94" s="8"/>
      <c r="I94" s="224"/>
      <c r="J94" s="8"/>
      <c r="K94" s="6" t="s">
        <v>331</v>
      </c>
      <c r="L94" s="70">
        <v>100</v>
      </c>
      <c r="M94" s="64"/>
      <c r="N94" s="38"/>
      <c r="P94" s="70"/>
    </row>
    <row r="95" spans="1:16" customFormat="1" x14ac:dyDescent="0.3">
      <c r="A95" s="35"/>
      <c r="B95" s="36"/>
      <c r="C95" s="36"/>
      <c r="D95" s="4"/>
      <c r="E95" s="75" t="s">
        <v>144</v>
      </c>
      <c r="F95" s="6"/>
      <c r="G95" s="7"/>
      <c r="H95" s="8"/>
      <c r="I95" s="224"/>
      <c r="J95" s="8"/>
      <c r="K95" s="71" t="s">
        <v>331</v>
      </c>
      <c r="L95" s="70">
        <v>200</v>
      </c>
      <c r="M95" s="64"/>
      <c r="N95" s="38"/>
      <c r="P95" s="70"/>
    </row>
    <row r="96" spans="1:16" customFormat="1" ht="28.8" x14ac:dyDescent="0.3">
      <c r="A96" s="35"/>
      <c r="B96" s="36"/>
      <c r="C96" s="36"/>
      <c r="D96" s="4" t="s">
        <v>185</v>
      </c>
      <c r="E96" s="3" t="s">
        <v>87</v>
      </c>
      <c r="F96" s="6" t="s">
        <v>150</v>
      </c>
      <c r="G96" s="7"/>
      <c r="H96" s="8"/>
      <c r="I96" s="224" t="s">
        <v>93</v>
      </c>
      <c r="J96" s="8"/>
      <c r="K96" s="71" t="s">
        <v>330</v>
      </c>
      <c r="L96" s="72">
        <f>L101/L97</f>
        <v>1</v>
      </c>
      <c r="M96" s="73">
        <f>IF(OR(L96&gt;0,L96=0),L96,"Blm Diisi")</f>
        <v>1</v>
      </c>
      <c r="N96" s="38"/>
      <c r="P96" s="74"/>
    </row>
    <row r="97" spans="1:16" customFormat="1" ht="18" customHeight="1" x14ac:dyDescent="0.3">
      <c r="A97" s="35"/>
      <c r="B97" s="36"/>
      <c r="C97" s="36"/>
      <c r="D97" s="4"/>
      <c r="E97" s="3" t="s">
        <v>88</v>
      </c>
      <c r="F97" s="6"/>
      <c r="G97" s="7"/>
      <c r="H97" s="8"/>
      <c r="I97" s="224"/>
      <c r="J97" s="8"/>
      <c r="K97" s="71" t="s">
        <v>331</v>
      </c>
      <c r="L97" s="64">
        <f>SUM(L98:L100)</f>
        <v>160</v>
      </c>
      <c r="M97" s="64"/>
      <c r="N97" s="38"/>
      <c r="P97" s="76"/>
    </row>
    <row r="98" spans="1:16" customFormat="1" x14ac:dyDescent="0.3">
      <c r="A98" s="35"/>
      <c r="B98" s="36"/>
      <c r="C98" s="36"/>
      <c r="D98" s="4"/>
      <c r="E98" s="3" t="s">
        <v>89</v>
      </c>
      <c r="F98" s="6"/>
      <c r="G98" s="7"/>
      <c r="H98" s="8"/>
      <c r="I98" s="224"/>
      <c r="J98" s="8"/>
      <c r="K98" s="6" t="s">
        <v>331</v>
      </c>
      <c r="L98" s="70">
        <v>20</v>
      </c>
      <c r="M98" s="64"/>
      <c r="N98" s="38"/>
      <c r="P98" s="70"/>
    </row>
    <row r="99" spans="1:16" customFormat="1" x14ac:dyDescent="0.3">
      <c r="A99" s="35"/>
      <c r="B99" s="36"/>
      <c r="C99" s="36"/>
      <c r="D99" s="4"/>
      <c r="E99" s="3" t="s">
        <v>90</v>
      </c>
      <c r="F99" s="6"/>
      <c r="G99" s="7"/>
      <c r="H99" s="8"/>
      <c r="I99" s="224"/>
      <c r="J99" s="8"/>
      <c r="K99" s="6" t="s">
        <v>331</v>
      </c>
      <c r="L99" s="70">
        <v>40</v>
      </c>
      <c r="M99" s="64"/>
      <c r="N99" s="38"/>
      <c r="P99" s="70"/>
    </row>
    <row r="100" spans="1:16" customFormat="1" x14ac:dyDescent="0.3">
      <c r="A100" s="35"/>
      <c r="B100" s="36"/>
      <c r="C100" s="36"/>
      <c r="D100" s="4"/>
      <c r="E100" s="3" t="s">
        <v>91</v>
      </c>
      <c r="F100" s="6"/>
      <c r="G100" s="7"/>
      <c r="H100" s="8"/>
      <c r="I100" s="224"/>
      <c r="J100" s="8"/>
      <c r="K100" s="6" t="s">
        <v>331</v>
      </c>
      <c r="L100" s="70">
        <v>100</v>
      </c>
      <c r="M100" s="64"/>
      <c r="N100" s="38"/>
      <c r="P100" s="70"/>
    </row>
    <row r="101" spans="1:16" customFormat="1" x14ac:dyDescent="0.3">
      <c r="A101" s="35"/>
      <c r="B101" s="36"/>
      <c r="C101" s="36"/>
      <c r="D101" s="4"/>
      <c r="E101" s="3" t="s">
        <v>92</v>
      </c>
      <c r="F101" s="6"/>
      <c r="G101" s="7"/>
      <c r="H101" s="8"/>
      <c r="I101" s="224"/>
      <c r="J101" s="8"/>
      <c r="K101" s="71" t="s">
        <v>331</v>
      </c>
      <c r="L101" s="70">
        <v>160</v>
      </c>
      <c r="M101" s="64"/>
      <c r="N101" s="38"/>
      <c r="P101" s="70"/>
    </row>
    <row r="102" spans="1:16" customFormat="1" x14ac:dyDescent="0.3">
      <c r="A102" s="29"/>
      <c r="B102" s="30"/>
      <c r="C102" s="30">
        <v>2</v>
      </c>
      <c r="D102" s="203" t="s">
        <v>332</v>
      </c>
      <c r="E102" s="203"/>
      <c r="F102" s="31"/>
      <c r="G102" s="31"/>
      <c r="H102" s="32">
        <v>0.75</v>
      </c>
      <c r="I102" s="32"/>
      <c r="J102" s="32">
        <v>0.75</v>
      </c>
      <c r="K102" s="33"/>
      <c r="L102" s="133"/>
      <c r="M102" s="33">
        <f>IF(COUNT(M103:M108)=COUNTA(M103:M108),AVERAGE(M103:M108)*J102,"ISI DULU")</f>
        <v>0.75</v>
      </c>
      <c r="N102" s="34">
        <f>M102/J102</f>
        <v>1</v>
      </c>
      <c r="P102" s="41"/>
    </row>
    <row r="103" spans="1:16" customFormat="1" ht="43.2" x14ac:dyDescent="0.3">
      <c r="A103" s="35"/>
      <c r="B103" s="36"/>
      <c r="C103" s="36"/>
      <c r="D103" s="4" t="s">
        <v>9</v>
      </c>
      <c r="E103" s="3" t="s">
        <v>94</v>
      </c>
      <c r="F103" s="6" t="s">
        <v>150</v>
      </c>
      <c r="G103" s="7"/>
      <c r="H103" s="8"/>
      <c r="I103" s="3" t="s">
        <v>95</v>
      </c>
      <c r="J103" s="38"/>
      <c r="K103" s="6" t="s">
        <v>161</v>
      </c>
      <c r="L103" s="70" t="s">
        <v>436</v>
      </c>
      <c r="M103" s="6">
        <f t="shared" ref="M103:M108" si="2">IF(K103="Ya/Tidak",IF(L103="Ya",1,IF(L103="Tidak",0,"Blm Diisi")),IF(K103="A/B/C",IF(L103="A",1,IF(L103="B",0.5,IF(L103="C",0,"Blm Diisi"))),IF(K103="A/B/C/D",IF(L103="A",1,IF(L103="B",0.67,IF(L103="C",0.33,IF(L103="D",0,"Blm Diisi")))),IF(K103="A/B/C/D/E",IF(L103="A",1,IF(L103="B",0.75,IF(L103="C",0.5,IF(L103="D",0.25,IF(L103="E",0,"Blm Diisi")))))))))</f>
        <v>1</v>
      </c>
      <c r="N103" s="38"/>
      <c r="P103" s="70"/>
    </row>
    <row r="104" spans="1:16" customFormat="1" ht="57.6" x14ac:dyDescent="0.3">
      <c r="A104" s="35"/>
      <c r="B104" s="36"/>
      <c r="C104" s="36"/>
      <c r="D104" s="4" t="s">
        <v>10</v>
      </c>
      <c r="E104" s="3" t="s">
        <v>335</v>
      </c>
      <c r="F104" s="6" t="s">
        <v>150</v>
      </c>
      <c r="G104" s="7"/>
      <c r="H104" s="8"/>
      <c r="I104" s="3" t="s">
        <v>336</v>
      </c>
      <c r="J104" s="38"/>
      <c r="K104" s="6" t="s">
        <v>162</v>
      </c>
      <c r="L104" s="135" t="s">
        <v>436</v>
      </c>
      <c r="M104" s="6">
        <f t="shared" si="2"/>
        <v>1</v>
      </c>
      <c r="N104" s="38"/>
      <c r="P104" s="70"/>
    </row>
    <row r="105" spans="1:16" customFormat="1" ht="115.2" x14ac:dyDescent="0.3">
      <c r="A105" s="35"/>
      <c r="B105" s="36"/>
      <c r="C105" s="36"/>
      <c r="D105" s="4" t="s">
        <v>12</v>
      </c>
      <c r="E105" s="3" t="s">
        <v>337</v>
      </c>
      <c r="F105" s="6" t="s">
        <v>150</v>
      </c>
      <c r="G105" s="7"/>
      <c r="H105" s="8"/>
      <c r="I105" s="3" t="s">
        <v>338</v>
      </c>
      <c r="J105" s="38"/>
      <c r="K105" s="6" t="s">
        <v>162</v>
      </c>
      <c r="L105" s="135" t="s">
        <v>436</v>
      </c>
      <c r="M105" s="6">
        <f t="shared" si="2"/>
        <v>1</v>
      </c>
      <c r="N105" s="38"/>
      <c r="P105" s="70"/>
    </row>
    <row r="106" spans="1:16" customFormat="1" ht="72" x14ac:dyDescent="0.3">
      <c r="A106" s="35"/>
      <c r="B106" s="36"/>
      <c r="C106" s="36"/>
      <c r="D106" s="4" t="s">
        <v>13</v>
      </c>
      <c r="E106" s="3" t="s">
        <v>339</v>
      </c>
      <c r="F106" s="6" t="s">
        <v>150</v>
      </c>
      <c r="G106" s="7"/>
      <c r="H106" s="8"/>
      <c r="I106" s="3" t="s">
        <v>340</v>
      </c>
      <c r="J106" s="38"/>
      <c r="K106" s="6" t="s">
        <v>162</v>
      </c>
      <c r="L106" s="135" t="s">
        <v>436</v>
      </c>
      <c r="M106" s="6">
        <f t="shared" si="2"/>
        <v>1</v>
      </c>
      <c r="N106" s="38"/>
      <c r="P106" s="70"/>
    </row>
    <row r="107" spans="1:16" customFormat="1" ht="43.2" x14ac:dyDescent="0.3">
      <c r="A107" s="35"/>
      <c r="B107" s="36"/>
      <c r="C107" s="36"/>
      <c r="D107" s="4" t="s">
        <v>16</v>
      </c>
      <c r="E107" s="3" t="s">
        <v>341</v>
      </c>
      <c r="F107" s="6" t="s">
        <v>150</v>
      </c>
      <c r="G107" s="7"/>
      <c r="H107" s="8"/>
      <c r="I107" s="3" t="s">
        <v>342</v>
      </c>
      <c r="J107" s="38"/>
      <c r="K107" s="6" t="s">
        <v>161</v>
      </c>
      <c r="L107" s="70" t="s">
        <v>436</v>
      </c>
      <c r="M107" s="6">
        <f t="shared" si="2"/>
        <v>1</v>
      </c>
      <c r="N107" s="38"/>
      <c r="P107" s="70"/>
    </row>
    <row r="108" spans="1:16" customFormat="1" ht="86.4" x14ac:dyDescent="0.3">
      <c r="A108" s="35"/>
      <c r="B108" s="36"/>
      <c r="C108" s="36"/>
      <c r="D108" s="4" t="s">
        <v>442</v>
      </c>
      <c r="E108" s="3" t="s">
        <v>96</v>
      </c>
      <c r="F108" s="6"/>
      <c r="G108" s="7"/>
      <c r="H108" s="8"/>
      <c r="I108" s="3" t="s">
        <v>97</v>
      </c>
      <c r="J108" s="8"/>
      <c r="K108" s="6" t="s">
        <v>162</v>
      </c>
      <c r="L108" s="135" t="s">
        <v>436</v>
      </c>
      <c r="M108" s="6">
        <f t="shared" si="2"/>
        <v>1</v>
      </c>
      <c r="N108" s="38"/>
      <c r="P108" s="70"/>
    </row>
    <row r="109" spans="1:16" customFormat="1" x14ac:dyDescent="0.3">
      <c r="A109" s="29"/>
      <c r="B109" s="30"/>
      <c r="C109" s="30">
        <v>3</v>
      </c>
      <c r="D109" s="203" t="s">
        <v>98</v>
      </c>
      <c r="E109" s="203"/>
      <c r="F109" s="31"/>
      <c r="G109" s="31"/>
      <c r="H109" s="32">
        <v>1</v>
      </c>
      <c r="I109" s="32"/>
      <c r="J109" s="32">
        <v>1</v>
      </c>
      <c r="K109" s="33"/>
      <c r="L109" s="133"/>
      <c r="M109" s="33">
        <f>IF(COUNT(M110:M117)=COUNTA(M110:M117),AVERAGE(M110:M117)*J109,"ISI DULU")</f>
        <v>1</v>
      </c>
      <c r="N109" s="34">
        <f>M109/J109</f>
        <v>1</v>
      </c>
      <c r="P109" s="41"/>
    </row>
    <row r="110" spans="1:16" customFormat="1" ht="57.6" x14ac:dyDescent="0.3">
      <c r="A110" s="35"/>
      <c r="B110" s="36"/>
      <c r="C110" s="36"/>
      <c r="D110" s="4" t="s">
        <v>9</v>
      </c>
      <c r="E110" s="3" t="s">
        <v>463</v>
      </c>
      <c r="F110" s="6" t="s">
        <v>150</v>
      </c>
      <c r="G110" s="7"/>
      <c r="H110" s="8"/>
      <c r="I110" s="3" t="s">
        <v>348</v>
      </c>
      <c r="J110" s="8"/>
      <c r="K110" s="6" t="s">
        <v>162</v>
      </c>
      <c r="L110" s="70" t="s">
        <v>436</v>
      </c>
      <c r="M110" s="6">
        <f>IF(K110="Ya/Tidak",IF(L110="Ya",1,IF(L110="Tidak",0,"Blm Diisi")),IF(K110="A/B/C",IF(L110="A",1,IF(L110="B",0.5,IF(L110="C",0,"Blm Diisi"))),IF(K110="A/B/C/D",IF(L110="A",1,IF(L110="B",0.67,IF(L110="C",0.33,IF(L110="D",0,"Blm Diisi")))),IF(K110="A/B/C/D/E",IF(L110="A",1,IF(L110="B",0.75,IF(L110="C",0.5,IF(L110="D",0.25,IF(L110="E",0,"Blm Diisi")))))))))</f>
        <v>1</v>
      </c>
      <c r="N110" s="38"/>
      <c r="P110" s="70"/>
    </row>
    <row r="111" spans="1:16" customFormat="1" ht="57.6" x14ac:dyDescent="0.3">
      <c r="A111" s="35"/>
      <c r="B111" s="36"/>
      <c r="C111" s="36"/>
      <c r="D111" s="4" t="s">
        <v>10</v>
      </c>
      <c r="E111" s="3" t="s">
        <v>349</v>
      </c>
      <c r="F111" s="6" t="s">
        <v>150</v>
      </c>
      <c r="G111" s="7"/>
      <c r="H111" s="8"/>
      <c r="I111" s="3" t="s">
        <v>350</v>
      </c>
      <c r="J111" s="8"/>
      <c r="K111" s="6" t="s">
        <v>162</v>
      </c>
      <c r="L111" s="70" t="s">
        <v>436</v>
      </c>
      <c r="M111" s="6">
        <f>IF(K111="Ya/Tidak",IF(L111="Ya",1,IF(L111="Tidak",0,"Blm Diisi")),IF(K111="A/B/C",IF(L111="A",1,IF(L111="B",0.5,IF(L111="C",0,"Blm Diisi"))),IF(K111="A/B/C/D",IF(L111="A",1,IF(L111="B",0.67,IF(L111="C",0.33,IF(L111="D",0,"Blm Diisi")))),IF(K111="A/B/C/D/E",IF(L111="A",1,IF(L111="B",0.75,IF(L111="C",0.5,IF(L111="D",0.25,IF(L111="E",0,"Blm Diisi")))))))))</f>
        <v>1</v>
      </c>
      <c r="N111" s="38"/>
      <c r="P111" s="70"/>
    </row>
    <row r="112" spans="1:16" customFormat="1" x14ac:dyDescent="0.3">
      <c r="A112" s="35"/>
      <c r="B112" s="36"/>
      <c r="C112" s="36"/>
      <c r="D112" s="4" t="s">
        <v>12</v>
      </c>
      <c r="E112" s="3" t="s">
        <v>351</v>
      </c>
      <c r="F112" s="6"/>
      <c r="G112" s="7"/>
      <c r="H112" s="8"/>
      <c r="I112" s="224" t="s">
        <v>99</v>
      </c>
      <c r="J112" s="8"/>
      <c r="K112" s="71" t="s">
        <v>330</v>
      </c>
      <c r="L112" s="72">
        <f>L115/L113</f>
        <v>1</v>
      </c>
      <c r="M112" s="78">
        <f>L112</f>
        <v>1</v>
      </c>
      <c r="N112" s="38"/>
      <c r="P112" s="79"/>
    </row>
    <row r="113" spans="1:16" customFormat="1" ht="28.8" x14ac:dyDescent="0.3">
      <c r="A113" s="35"/>
      <c r="B113" s="36"/>
      <c r="C113" s="36"/>
      <c r="D113" s="4"/>
      <c r="E113" s="3" t="s">
        <v>100</v>
      </c>
      <c r="F113" s="6"/>
      <c r="G113" s="7"/>
      <c r="H113" s="8"/>
      <c r="I113" s="224"/>
      <c r="J113" s="8"/>
      <c r="K113" s="6" t="s">
        <v>331</v>
      </c>
      <c r="L113" s="70">
        <v>1</v>
      </c>
      <c r="M113" s="64"/>
      <c r="N113" s="38"/>
      <c r="P113" s="70"/>
    </row>
    <row r="114" spans="1:16" customFormat="1" ht="28.8" x14ac:dyDescent="0.3">
      <c r="A114" s="35"/>
      <c r="B114" s="36"/>
      <c r="C114" s="36"/>
      <c r="D114" s="4"/>
      <c r="E114" s="3" t="s">
        <v>101</v>
      </c>
      <c r="F114" s="6"/>
      <c r="G114" s="7"/>
      <c r="H114" s="8"/>
      <c r="I114" s="224"/>
      <c r="J114" s="8"/>
      <c r="K114" s="6" t="s">
        <v>331</v>
      </c>
      <c r="L114" s="70">
        <v>0</v>
      </c>
      <c r="M114" s="64"/>
      <c r="N114" s="38"/>
      <c r="P114" s="70"/>
    </row>
    <row r="115" spans="1:16" customFormat="1" ht="28.8" x14ac:dyDescent="0.3">
      <c r="A115" s="35"/>
      <c r="B115" s="36"/>
      <c r="C115" s="36"/>
      <c r="D115" s="4"/>
      <c r="E115" s="3" t="s">
        <v>102</v>
      </c>
      <c r="F115" s="6"/>
      <c r="G115" s="7"/>
      <c r="H115" s="8"/>
      <c r="I115" s="224"/>
      <c r="J115" s="8"/>
      <c r="K115" s="6" t="s">
        <v>331</v>
      </c>
      <c r="L115" s="70">
        <v>1</v>
      </c>
      <c r="M115" s="64"/>
      <c r="N115" s="38"/>
      <c r="P115" s="70"/>
    </row>
    <row r="116" spans="1:16" customFormat="1" ht="43.2" x14ac:dyDescent="0.3">
      <c r="A116" s="35"/>
      <c r="B116" s="36"/>
      <c r="C116" s="36"/>
      <c r="D116" s="4" t="s">
        <v>13</v>
      </c>
      <c r="E116" s="3" t="s">
        <v>352</v>
      </c>
      <c r="F116" s="6" t="s">
        <v>150</v>
      </c>
      <c r="G116" s="7"/>
      <c r="H116" s="8"/>
      <c r="I116" s="3" t="s">
        <v>103</v>
      </c>
      <c r="J116" s="8"/>
      <c r="K116" s="6" t="s">
        <v>161</v>
      </c>
      <c r="L116" s="70" t="s">
        <v>436</v>
      </c>
      <c r="M116" s="6">
        <f>IF(K116="Ya/Tidak",IF(L116="Ya",1,IF(L116="Tidak",0,"Blm Diisi")),IF(K116="A/B/C",IF(L116="A",1,IF(L116="B",0.5,IF(L116="C",0,"Blm Diisi"))),IF(K116="A/B/C/D",IF(L116="A",1,IF(L116="B",0.67,IF(L116="C",0.33,IF(L116="D",0,"Blm Diisi")))),IF(K116="A/B/C/D/E",IF(L116="A",1,IF(L116="B",0.75,IF(L116="C",0.5,IF(L116="D",0.25,IF(L116="E",0,"Blm Diisi")))))))))</f>
        <v>1</v>
      </c>
      <c r="N116" s="38"/>
      <c r="P116" s="70"/>
    </row>
    <row r="117" spans="1:16" customFormat="1" ht="28.8" x14ac:dyDescent="0.3">
      <c r="A117" s="35"/>
      <c r="B117" s="36"/>
      <c r="C117" s="36"/>
      <c r="D117" s="4" t="s">
        <v>16</v>
      </c>
      <c r="E117" s="3" t="s">
        <v>353</v>
      </c>
      <c r="F117" s="6" t="s">
        <v>150</v>
      </c>
      <c r="G117" s="7"/>
      <c r="H117" s="8"/>
      <c r="I117" s="3" t="s">
        <v>354</v>
      </c>
      <c r="J117" s="8"/>
      <c r="K117" s="6" t="s">
        <v>14</v>
      </c>
      <c r="L117" s="70" t="s">
        <v>150</v>
      </c>
      <c r="M117" s="6">
        <f>IF(K117="Ya/Tidak",IF(L117="Ya",1,IF(L117="Tidak",0,"Blm Diisi")),IF(K117="A/B/C",IF(L117="A",1,IF(L117="B",0.5,IF(L117="C",0,"Blm Diisi"))),IF(K117="A/B/C/D",IF(L117="A",1,IF(L117="B",0.67,IF(L117="C",0.33,IF(L117="D",0,"Blm Diisi")))),IF(K117="A/B/C/D/E",IF(L117="A",1,IF(L117="B",0.75,IF(L117="C",0.5,IF(L117="D",0.25,IF(L117="E",0,"Blm Diisi")))))))))</f>
        <v>1</v>
      </c>
      <c r="N117" s="38"/>
      <c r="P117" s="70"/>
    </row>
    <row r="118" spans="1:16" customFormat="1" x14ac:dyDescent="0.3">
      <c r="A118" s="29"/>
      <c r="B118" s="30"/>
      <c r="C118" s="30">
        <v>4</v>
      </c>
      <c r="D118" s="203" t="s">
        <v>355</v>
      </c>
      <c r="E118" s="203"/>
      <c r="F118" s="31"/>
      <c r="G118" s="31"/>
      <c r="H118" s="32">
        <v>0.75</v>
      </c>
      <c r="I118" s="32"/>
      <c r="J118" s="32">
        <v>0.75</v>
      </c>
      <c r="K118" s="33"/>
      <c r="L118" s="133"/>
      <c r="M118" s="33">
        <f>IF(COUNT(M119:M119)=COUNTA(M119:M119),AVERAGE(M119:M119)*J118,"ISI DULU")</f>
        <v>0.75</v>
      </c>
      <c r="N118" s="34">
        <f>M118/J118</f>
        <v>1</v>
      </c>
      <c r="P118" s="41"/>
    </row>
    <row r="119" spans="1:16" customFormat="1" ht="43.2" x14ac:dyDescent="0.3">
      <c r="A119" s="35"/>
      <c r="B119" s="36"/>
      <c r="C119" s="36"/>
      <c r="D119" s="4" t="s">
        <v>9</v>
      </c>
      <c r="E119" s="3" t="s">
        <v>358</v>
      </c>
      <c r="F119" s="6" t="s">
        <v>150</v>
      </c>
      <c r="G119" s="7"/>
      <c r="H119" s="8"/>
      <c r="I119" s="3" t="s">
        <v>145</v>
      </c>
      <c r="J119" s="8"/>
      <c r="K119" s="6" t="s">
        <v>161</v>
      </c>
      <c r="L119" s="135" t="s">
        <v>436</v>
      </c>
      <c r="M119" s="6">
        <f>IF(K119="Ya/Tidak",IF(L119="Ya",1,IF(L119="Tidak",0,"Blm Diisi")),IF(K119="A/B/C",IF(L119="A",1,IF(L119="B",0.5,IF(L119="C",0,"Blm Diisi"))),IF(K119="A/B/C/D",IF(L119="A",1,IF(L119="B",0.67,IF(L119="C",0.33,IF(L119="D",0,"Blm Diisi")))),IF(K119="A/B/C/D/E",IF(L119="A",1,IF(L119="B",0.75,IF(L119="C",0.5,IF(L119="D",0.25,IF(L119="E",0,"Blm Diisi")))))))))</f>
        <v>1</v>
      </c>
      <c r="N119" s="38"/>
      <c r="P119" s="70"/>
    </row>
    <row r="120" spans="1:16" customFormat="1" x14ac:dyDescent="0.3">
      <c r="A120" s="29"/>
      <c r="B120" s="30"/>
      <c r="C120" s="30">
        <v>5</v>
      </c>
      <c r="D120" s="203" t="s">
        <v>364</v>
      </c>
      <c r="E120" s="203"/>
      <c r="F120" s="31"/>
      <c r="G120" s="31"/>
      <c r="H120" s="32">
        <v>0.75</v>
      </c>
      <c r="I120" s="32"/>
      <c r="J120" s="32">
        <v>0.75</v>
      </c>
      <c r="K120" s="33"/>
      <c r="L120" s="133"/>
      <c r="M120" s="33">
        <f>IF(COUNT(M121:M124)=COUNTA(M121:M124),AVERAGE(M121:M124)*J120,"ISI DULU")</f>
        <v>0.75</v>
      </c>
      <c r="N120" s="34">
        <f>M120/J120</f>
        <v>1</v>
      </c>
      <c r="P120" s="41"/>
    </row>
    <row r="121" spans="1:16" customFormat="1" ht="57.6" x14ac:dyDescent="0.3">
      <c r="A121" s="35"/>
      <c r="B121" s="36"/>
      <c r="C121" s="36"/>
      <c r="D121" s="4" t="s">
        <v>9</v>
      </c>
      <c r="E121" s="3" t="s">
        <v>367</v>
      </c>
      <c r="F121" s="6" t="s">
        <v>150</v>
      </c>
      <c r="G121" s="7"/>
      <c r="H121" s="8"/>
      <c r="I121" s="3" t="s">
        <v>368</v>
      </c>
      <c r="J121" s="8"/>
      <c r="K121" s="6" t="s">
        <v>162</v>
      </c>
      <c r="L121" s="70" t="s">
        <v>436</v>
      </c>
      <c r="M121" s="6">
        <f>IF(K121="Ya/Tidak",IF(L121="Ya",1,IF(L121="Tidak",0,"Blm Diisi")),IF(K121="A/B/C",IF(L121="A",1,IF(L121="B",0.5,IF(L121="C",0,"Blm Diisi"))),IF(K121="A/B/C/D",IF(L121="A",1,IF(L121="B",0.67,IF(L121="C",0.33,IF(L121="D",0,"Blm Diisi")))),IF(K121="A/B/C/D/E",IF(L121="A",1,IF(L121="B",0.75,IF(L121="C",0.5,IF(L121="D",0.25,IF(L121="E",0,"Blm Diisi")))))))))</f>
        <v>1</v>
      </c>
      <c r="N121" s="38"/>
      <c r="P121" s="70"/>
    </row>
    <row r="122" spans="1:16" customFormat="1" ht="28.8" x14ac:dyDescent="0.3">
      <c r="A122" s="35"/>
      <c r="B122" s="36"/>
      <c r="C122" s="36"/>
      <c r="D122" s="4" t="s">
        <v>10</v>
      </c>
      <c r="E122" s="3" t="s">
        <v>104</v>
      </c>
      <c r="F122" s="6" t="s">
        <v>150</v>
      </c>
      <c r="G122" s="7"/>
      <c r="H122" s="8"/>
      <c r="I122" s="3" t="s">
        <v>105</v>
      </c>
      <c r="J122" s="8"/>
      <c r="K122" s="6" t="s">
        <v>14</v>
      </c>
      <c r="L122" s="132" t="s">
        <v>150</v>
      </c>
      <c r="M122" s="6">
        <f>IF(K122="Ya/Tidak",IF(L122="Ya",1,IF(L122="Tidak",0,"Blm Diisi")),IF(K122="A/B/C",IF(L122="A",1,IF(L122="B",0.5,IF(L122="C",0,"Blm Diisi"))),IF(K122="A/B/C/D",IF(L122="A",1,IF(L122="B",0.67,IF(L122="C",0.33,IF(L122="D",0,"Blm Diisi")))),IF(K122="A/B/C/D/E",IF(L122="A",1,IF(L122="B",0.75,IF(L122="C",0.5,IF(L122="D",0.25,IF(L122="E",0,"Blm Diisi")))))))))</f>
        <v>1</v>
      </c>
      <c r="N122" s="38"/>
      <c r="P122" s="70"/>
    </row>
    <row r="123" spans="1:16" customFormat="1" ht="43.2" x14ac:dyDescent="0.3">
      <c r="A123" s="35"/>
      <c r="B123" s="36"/>
      <c r="C123" s="36"/>
      <c r="D123" s="4" t="s">
        <v>12</v>
      </c>
      <c r="E123" s="3" t="s">
        <v>369</v>
      </c>
      <c r="F123" s="6" t="s">
        <v>150</v>
      </c>
      <c r="G123" s="7"/>
      <c r="H123" s="8"/>
      <c r="I123" s="3" t="s">
        <v>370</v>
      </c>
      <c r="J123" s="8"/>
      <c r="K123" s="6" t="s">
        <v>161</v>
      </c>
      <c r="L123" s="70" t="s">
        <v>436</v>
      </c>
      <c r="M123" s="6">
        <f>IF(K123="Ya/Tidak",IF(L123="Ya",1,IF(L123="Tidak",0,"Blm Diisi")),IF(K123="A/B/C",IF(L123="A",1,IF(L123="B",0.5,IF(L123="C",0,"Blm Diisi"))),IF(K123="A/B/C/D",IF(L123="A",1,IF(L123="B",0.67,IF(L123="C",0.33,IF(L123="D",0,"Blm Diisi")))),IF(K123="A/B/C/D/E",IF(L123="A",1,IF(L123="B",0.75,IF(L123="C",0.5,IF(L123="D",0.25,IF(L123="E",0,"Blm Diisi")))))))))</f>
        <v>1</v>
      </c>
      <c r="N123" s="38"/>
      <c r="P123" s="70"/>
    </row>
    <row r="124" spans="1:16" customFormat="1" ht="57.6" x14ac:dyDescent="0.3">
      <c r="A124" s="35"/>
      <c r="B124" s="36"/>
      <c r="C124" s="36"/>
      <c r="D124" s="4" t="s">
        <v>13</v>
      </c>
      <c r="E124" s="3" t="s">
        <v>371</v>
      </c>
      <c r="F124" s="6" t="s">
        <v>150</v>
      </c>
      <c r="G124" s="7"/>
      <c r="H124" s="8"/>
      <c r="I124" s="3" t="s">
        <v>372</v>
      </c>
      <c r="J124" s="8"/>
      <c r="K124" s="6" t="s">
        <v>162</v>
      </c>
      <c r="L124" s="70" t="s">
        <v>436</v>
      </c>
      <c r="M124" s="6">
        <f>IF(K124="Ya/Tidak",IF(L124="Ya",1,IF(L124="Tidak",0,"Blm Diisi")),IF(K124="A/B/C",IF(L124="A",1,IF(L124="B",0.5,IF(L124="C",0,"Blm Diisi"))),IF(K124="A/B/C/D",IF(L124="A",1,IF(L124="B",0.67,IF(L124="C",0.33,IF(L124="D",0,"Blm Diisi")))),IF(K124="A/B/C/D/E",IF(L124="A",1,IF(L124="B",0.75,IF(L124="C",0.5,IF(L124="D",0.25,IF(L124="E",0,"Blm Diisi")))))))))</f>
        <v>1</v>
      </c>
      <c r="N124" s="38"/>
      <c r="P124" s="70"/>
    </row>
    <row r="125" spans="1:16" customFormat="1" x14ac:dyDescent="0.3">
      <c r="A125" s="29"/>
      <c r="B125" s="30"/>
      <c r="C125" s="30">
        <v>6</v>
      </c>
      <c r="D125" s="203" t="s">
        <v>373</v>
      </c>
      <c r="E125" s="203"/>
      <c r="F125" s="31"/>
      <c r="G125" s="31"/>
      <c r="H125" s="32">
        <v>1.25</v>
      </c>
      <c r="I125" s="32"/>
      <c r="J125" s="32">
        <v>1.25</v>
      </c>
      <c r="K125" s="33"/>
      <c r="L125" s="133"/>
      <c r="M125" s="33">
        <f>IF(COUNT(M126:M126)=COUNTA(M126:M126),AVERAGE(M126:M126)*J125,"ISI DULU")</f>
        <v>1.25</v>
      </c>
      <c r="N125" s="34">
        <f>M125/J125</f>
        <v>1</v>
      </c>
      <c r="P125" s="41"/>
    </row>
    <row r="126" spans="1:16" customFormat="1" ht="43.2" x14ac:dyDescent="0.3">
      <c r="A126" s="35"/>
      <c r="B126" s="36"/>
      <c r="C126" s="36"/>
      <c r="D126" s="4" t="s">
        <v>10</v>
      </c>
      <c r="E126" s="3" t="s">
        <v>106</v>
      </c>
      <c r="F126" s="6" t="s">
        <v>150</v>
      </c>
      <c r="G126" s="7"/>
      <c r="H126" s="8"/>
      <c r="I126" s="3" t="s">
        <v>107</v>
      </c>
      <c r="J126" s="38"/>
      <c r="K126" s="6" t="s">
        <v>161</v>
      </c>
      <c r="L126" s="70" t="s">
        <v>436</v>
      </c>
      <c r="M126" s="6">
        <f>IF(K126="Ya/Tidak",IF(L126="Ya",1,IF(L126="Tidak",0,"Blm Diisi")),IF(K126="A/B/C",IF(L126="A",1,IF(L126="B",0.5,IF(L126="C",0,"Blm Diisi"))),IF(K126="A/B/C/D",IF(L126="A",1,IF(L126="B",0.67,IF(L126="C",0.33,IF(L126="D",0,"Blm Diisi")))),IF(K126="A/B/C/D/E",IF(L126="A",1,IF(L126="B",0.75,IF(L126="C",0.5,IF(L126="D",0.25,IF(L126="E",0,"Blm Diisi")))))))))</f>
        <v>1</v>
      </c>
      <c r="N126" s="38"/>
      <c r="P126" s="70"/>
    </row>
    <row r="127" spans="1:16" customFormat="1" x14ac:dyDescent="0.3">
      <c r="A127" s="29"/>
      <c r="B127" s="30"/>
      <c r="C127" s="30">
        <v>7</v>
      </c>
      <c r="D127" s="203" t="s">
        <v>382</v>
      </c>
      <c r="E127" s="203"/>
      <c r="F127" s="31"/>
      <c r="G127" s="31"/>
      <c r="H127" s="32">
        <v>1.5</v>
      </c>
      <c r="I127" s="32"/>
      <c r="J127" s="32"/>
      <c r="K127" s="33"/>
      <c r="L127" s="133"/>
      <c r="M127" s="33"/>
      <c r="N127" s="34"/>
      <c r="P127" s="41"/>
    </row>
    <row r="128" spans="1:16" customFormat="1" x14ac:dyDescent="0.3">
      <c r="A128" s="44"/>
      <c r="B128" s="45" t="s">
        <v>108</v>
      </c>
      <c r="C128" s="46" t="s">
        <v>109</v>
      </c>
      <c r="D128" s="47"/>
      <c r="E128" s="48"/>
      <c r="F128" s="49"/>
      <c r="G128" s="49"/>
      <c r="H128" s="50">
        <v>4.5</v>
      </c>
      <c r="I128" s="50"/>
      <c r="J128" s="50"/>
      <c r="K128" s="51"/>
      <c r="L128" s="52"/>
      <c r="M128" s="51">
        <f>M129+M135+M141+M147+M151</f>
        <v>4.5</v>
      </c>
      <c r="N128" s="53">
        <f>M128/H128</f>
        <v>1</v>
      </c>
      <c r="P128" s="52"/>
    </row>
    <row r="129" spans="1:16" customFormat="1" x14ac:dyDescent="0.3">
      <c r="A129" s="29"/>
      <c r="B129" s="30"/>
      <c r="C129" s="30">
        <v>1</v>
      </c>
      <c r="D129" s="203" t="s">
        <v>110</v>
      </c>
      <c r="E129" s="203"/>
      <c r="F129" s="31"/>
      <c r="G129" s="31"/>
      <c r="H129" s="32">
        <v>0.5</v>
      </c>
      <c r="I129" s="32"/>
      <c r="J129" s="32">
        <v>0.5</v>
      </c>
      <c r="K129" s="33"/>
      <c r="L129" s="133"/>
      <c r="M129" s="33">
        <f>IF(COUNT(M130:M134)=COUNTA(M130:M134),AVERAGE(M130:M134)*J129,"ISI DULU")</f>
        <v>0.5</v>
      </c>
      <c r="N129" s="34">
        <f>M129/J129</f>
        <v>1</v>
      </c>
      <c r="P129" s="41"/>
    </row>
    <row r="130" spans="1:16" customFormat="1" ht="28.8" x14ac:dyDescent="0.3">
      <c r="A130" s="35"/>
      <c r="B130" s="36"/>
      <c r="C130" s="36"/>
      <c r="D130" s="4" t="s">
        <v>8</v>
      </c>
      <c r="E130" s="3" t="s">
        <v>111</v>
      </c>
      <c r="F130" s="6" t="s">
        <v>150</v>
      </c>
      <c r="G130" s="7"/>
      <c r="H130" s="8"/>
      <c r="I130" s="3" t="s">
        <v>116</v>
      </c>
      <c r="J130" s="8"/>
      <c r="K130" s="6" t="s">
        <v>14</v>
      </c>
      <c r="L130" s="132" t="s">
        <v>150</v>
      </c>
      <c r="M130" s="6">
        <f>IF(K130="Ya/Tidak",IF(L130="Ya",1,IF(L130="Tidak",0,"Blm Diisi")),IF(K130="A/B/C",IF(L130="A",1,IF(L130="B",0.5,IF(L130="C",0,"Blm Diisi"))),IF(K130="A/B/C/D",IF(L130="A",1,IF(L130="B",0.67,IF(L130="C",0.33,IF(L130="D",0,"Blm Diisi")))),IF(K130="A/B/C/D/E",IF(L130="A",1,IF(L130="B",0.75,IF(L130="C",0.5,IF(L130="D",0.25,IF(L130="E",0,"Blm Diisi")))))))))</f>
        <v>1</v>
      </c>
      <c r="N130" s="38"/>
      <c r="P130" s="37"/>
    </row>
    <row r="131" spans="1:16" customFormat="1" ht="72" x14ac:dyDescent="0.3">
      <c r="A131" s="35"/>
      <c r="B131" s="36"/>
      <c r="C131" s="36"/>
      <c r="D131" s="4" t="s">
        <v>9</v>
      </c>
      <c r="E131" s="3" t="s">
        <v>112</v>
      </c>
      <c r="F131" s="6" t="s">
        <v>150</v>
      </c>
      <c r="G131" s="7"/>
      <c r="H131" s="8"/>
      <c r="I131" s="3" t="s">
        <v>117</v>
      </c>
      <c r="J131" s="8"/>
      <c r="K131" s="6" t="s">
        <v>162</v>
      </c>
      <c r="L131" s="132" t="s">
        <v>436</v>
      </c>
      <c r="M131" s="6">
        <f>IF(K131="Ya/Tidak",IF(L131="Ya",1,IF(L131="Tidak",0,"Blm Diisi")),IF(K131="A/B/C",IF(L131="A",1,IF(L131="B",0.5,IF(L131="C",0,"Blm Diisi"))),IF(K131="A/B/C/D",IF(L131="A",1,IF(L131="B",0.67,IF(L131="C",0.33,IF(L131="D",0,"Blm Diisi")))),IF(K131="A/B/C/D/E",IF(L131="A",1,IF(L131="B",0.75,IF(L131="C",0.5,IF(L131="D",0.25,IF(L131="E",0,"Blm Diisi")))))))))</f>
        <v>1</v>
      </c>
      <c r="N131" s="38"/>
      <c r="P131" s="37"/>
    </row>
    <row r="132" spans="1:16" customFormat="1" ht="57.6" x14ac:dyDescent="0.3">
      <c r="A132" s="35"/>
      <c r="B132" s="36"/>
      <c r="C132" s="36"/>
      <c r="D132" s="4" t="s">
        <v>10</v>
      </c>
      <c r="E132" s="3" t="s">
        <v>113</v>
      </c>
      <c r="F132" s="6" t="s">
        <v>150</v>
      </c>
      <c r="G132" s="7"/>
      <c r="H132" s="8"/>
      <c r="I132" s="3" t="s">
        <v>118</v>
      </c>
      <c r="J132" s="8"/>
      <c r="K132" s="6" t="s">
        <v>162</v>
      </c>
      <c r="L132" s="132" t="s">
        <v>436</v>
      </c>
      <c r="M132" s="6">
        <f>IF(K132="Ya/Tidak",IF(L132="Ya",1,IF(L132="Tidak",0,"Blm Diisi")),IF(K132="A/B/C",IF(L132="A",1,IF(L132="B",0.5,IF(L132="C",0,"Blm Diisi"))),IF(K132="A/B/C/D",IF(L132="A",1,IF(L132="B",0.67,IF(L132="C",0.33,IF(L132="D",0,"Blm Diisi")))),IF(K132="A/B/C/D/E",IF(L132="A",1,IF(L132="B",0.75,IF(L132="C",0.5,IF(L132="D",0.25,IF(L132="E",0,"Blm Diisi")))))))))</f>
        <v>1</v>
      </c>
      <c r="N132" s="38"/>
      <c r="P132" s="37"/>
    </row>
    <row r="133" spans="1:16" customFormat="1" ht="72" x14ac:dyDescent="0.3">
      <c r="A133" s="35"/>
      <c r="B133" s="36"/>
      <c r="C133" s="36"/>
      <c r="D133" s="4" t="s">
        <v>12</v>
      </c>
      <c r="E133" s="3" t="s">
        <v>114</v>
      </c>
      <c r="F133" s="6" t="s">
        <v>150</v>
      </c>
      <c r="G133" s="7"/>
      <c r="H133" s="8"/>
      <c r="I133" s="3" t="s">
        <v>119</v>
      </c>
      <c r="J133" s="8"/>
      <c r="K133" s="6" t="s">
        <v>161</v>
      </c>
      <c r="L133" s="132" t="s">
        <v>436</v>
      </c>
      <c r="M133" s="6">
        <f>IF(K133="Ya/Tidak",IF(L133="Ya",1,IF(L133="Tidak",0,"Blm Diisi")),IF(K133="A/B/C",IF(L133="A",1,IF(L133="B",0.5,IF(L133="C",0,"Blm Diisi"))),IF(K133="A/B/C/D",IF(L133="A",1,IF(L133="B",0.67,IF(L133="C",0.33,IF(L133="D",0,"Blm Diisi")))),IF(K133="A/B/C/D/E",IF(L133="A",1,IF(L133="B",0.75,IF(L133="C",0.5,IF(L133="D",0.25,IF(L133="E",0,"Blm Diisi")))))))))</f>
        <v>1</v>
      </c>
      <c r="N133" s="38"/>
      <c r="P133" s="37"/>
    </row>
    <row r="134" spans="1:16" customFormat="1" ht="43.2" x14ac:dyDescent="0.3">
      <c r="A134" s="35"/>
      <c r="B134" s="36"/>
      <c r="C134" s="36"/>
      <c r="D134" s="4" t="s">
        <v>13</v>
      </c>
      <c r="E134" s="3" t="s">
        <v>115</v>
      </c>
      <c r="F134" s="6" t="s">
        <v>150</v>
      </c>
      <c r="G134" s="7"/>
      <c r="H134" s="8"/>
      <c r="I134" s="3" t="s">
        <v>120</v>
      </c>
      <c r="J134" s="8"/>
      <c r="K134" s="6" t="s">
        <v>161</v>
      </c>
      <c r="L134" s="132" t="s">
        <v>436</v>
      </c>
      <c r="M134" s="6">
        <f>IF(K134="Ya/Tidak",IF(L134="Ya",1,IF(L134="Tidak",0,"Blm Diisi")),IF(K134="A/B/C",IF(L134="A",1,IF(L134="B",0.5,IF(L134="C",0,"Blm Diisi"))),IF(K134="A/B/C/D",IF(L134="A",1,IF(L134="B",0.67,IF(L134="C",0.33,IF(L134="D",0,"Blm Diisi")))),IF(K134="A/B/C/D/E",IF(L134="A",1,IF(L134="B",0.75,IF(L134="C",0.5,IF(L134="D",0.25,IF(L134="E",0,"Blm Diisi")))))))))</f>
        <v>1</v>
      </c>
      <c r="N134" s="38"/>
      <c r="P134" s="37"/>
    </row>
    <row r="135" spans="1:16" customFormat="1" x14ac:dyDescent="0.3">
      <c r="A135" s="29"/>
      <c r="B135" s="30"/>
      <c r="C135" s="30">
        <v>2</v>
      </c>
      <c r="D135" s="203" t="s">
        <v>121</v>
      </c>
      <c r="E135" s="203"/>
      <c r="F135" s="31"/>
      <c r="G135" s="31"/>
      <c r="H135" s="32">
        <v>0.5</v>
      </c>
      <c r="I135" s="32"/>
      <c r="J135" s="32">
        <v>0.5</v>
      </c>
      <c r="K135" s="33"/>
      <c r="L135" s="133"/>
      <c r="M135" s="33">
        <f>IF(COUNT(M136:M140)=COUNTA(M136:M140),AVERAGE(M136:M140)*J135,"ISI DULU")</f>
        <v>0.5</v>
      </c>
      <c r="N135" s="34">
        <f>M135/J135</f>
        <v>1</v>
      </c>
      <c r="P135" s="41"/>
    </row>
    <row r="136" spans="1:16" customFormat="1" ht="100.8" x14ac:dyDescent="0.3">
      <c r="A136" s="35"/>
      <c r="B136" s="36"/>
      <c r="C136" s="36"/>
      <c r="D136" s="4" t="s">
        <v>8</v>
      </c>
      <c r="E136" s="3" t="s">
        <v>122</v>
      </c>
      <c r="F136" s="6" t="s">
        <v>150</v>
      </c>
      <c r="G136" s="7"/>
      <c r="H136" s="8"/>
      <c r="I136" s="3" t="s">
        <v>124</v>
      </c>
      <c r="J136" s="8"/>
      <c r="K136" s="6" t="s">
        <v>162</v>
      </c>
      <c r="L136" s="37" t="s">
        <v>436</v>
      </c>
      <c r="M136" s="6">
        <f>IF(K136="Ya/Tidak",IF(L136="Ya",1,IF(L136="Tidak",0,"Blm Diisi")),IF(K136="A/B/C",IF(L136="A",1,IF(L136="B",0.5,IF(L136="C",0,"Blm Diisi"))),IF(K136="A/B/C/D",IF(L136="A",1,IF(L136="B",0.67,IF(L136="C",0.33,IF(L136="D",0,"Blm Diisi")))),IF(K136="A/B/C/D/E",IF(L136="A",1,IF(L136="B",0.75,IF(L136="C",0.5,IF(L136="D",0.25,IF(L136="E",0,"Blm Diisi")))))))))</f>
        <v>1</v>
      </c>
      <c r="N136" s="38"/>
      <c r="P136" s="37"/>
    </row>
    <row r="137" spans="1:16" customFormat="1" ht="72" x14ac:dyDescent="0.3">
      <c r="A137" s="35"/>
      <c r="B137" s="36"/>
      <c r="C137" s="36"/>
      <c r="D137" s="4" t="s">
        <v>9</v>
      </c>
      <c r="E137" s="3" t="s">
        <v>123</v>
      </c>
      <c r="F137" s="6" t="s">
        <v>150</v>
      </c>
      <c r="G137" s="7"/>
      <c r="H137" s="8"/>
      <c r="I137" s="3" t="s">
        <v>125</v>
      </c>
      <c r="J137" s="8"/>
      <c r="K137" s="6" t="s">
        <v>161</v>
      </c>
      <c r="L137" s="132" t="s">
        <v>436</v>
      </c>
      <c r="M137" s="6">
        <f>IF(K137="Ya/Tidak",IF(L137="Ya",1,IF(L137="Tidak",0,"Blm Diisi")),IF(K137="A/B/C",IF(L137="A",1,IF(L137="B",0.5,IF(L137="C",0,"Blm Diisi"))),IF(K137="A/B/C/D",IF(L137="A",1,IF(L137="B",0.67,IF(L137="C",0.33,IF(L137="D",0,"Blm Diisi")))),IF(K137="A/B/C/D/E",IF(L137="A",1,IF(L137="B",0.75,IF(L137="C",0.5,IF(L137="D",0.25,IF(L137="E",0,"Blm Diisi")))))))))</f>
        <v>1</v>
      </c>
      <c r="N137" s="38"/>
      <c r="P137" s="37"/>
    </row>
    <row r="138" spans="1:16" customFormat="1" ht="86.4" x14ac:dyDescent="0.3">
      <c r="A138" s="35"/>
      <c r="B138" s="36"/>
      <c r="C138" s="36"/>
      <c r="D138" s="4" t="s">
        <v>10</v>
      </c>
      <c r="E138" s="3" t="s">
        <v>146</v>
      </c>
      <c r="F138" s="6" t="s">
        <v>150</v>
      </c>
      <c r="G138" s="7"/>
      <c r="H138" s="8"/>
      <c r="I138" s="3" t="s">
        <v>126</v>
      </c>
      <c r="J138" s="8"/>
      <c r="K138" s="6" t="s">
        <v>161</v>
      </c>
      <c r="L138" s="132" t="s">
        <v>436</v>
      </c>
      <c r="M138" s="6">
        <f>IF(K138="Ya/Tidak",IF(L138="Ya",1,IF(L138="Tidak",0,"Blm Diisi")),IF(K138="A/B/C",IF(L138="A",1,IF(L138="B",0.5,IF(L138="C",0,"Blm Diisi"))),IF(K138="A/B/C/D",IF(L138="A",1,IF(L138="B",0.67,IF(L138="C",0.33,IF(L138="D",0,"Blm Diisi")))),IF(K138="A/B/C/D/E",IF(L138="A",1,IF(L138="B",0.75,IF(L138="C",0.5,IF(L138="D",0.25,IF(L138="E",0,"Blm Diisi")))))))))</f>
        <v>1</v>
      </c>
      <c r="N138" s="38"/>
      <c r="P138" s="37"/>
    </row>
    <row r="139" spans="1:16" customFormat="1" ht="72" x14ac:dyDescent="0.3">
      <c r="A139" s="35"/>
      <c r="B139" s="36"/>
      <c r="C139" s="36"/>
      <c r="D139" s="4" t="s">
        <v>12</v>
      </c>
      <c r="E139" s="3" t="s">
        <v>394</v>
      </c>
      <c r="F139" s="6" t="s">
        <v>150</v>
      </c>
      <c r="G139" s="7"/>
      <c r="H139" s="8"/>
      <c r="I139" s="3" t="s">
        <v>395</v>
      </c>
      <c r="J139" s="8"/>
      <c r="K139" s="6" t="s">
        <v>162</v>
      </c>
      <c r="L139" s="37" t="s">
        <v>436</v>
      </c>
      <c r="M139" s="6">
        <f>IF(K139="Ya/Tidak",IF(L139="Ya",1,IF(L139="Tidak",0,"Blm Diisi")),IF(K139="A/B/C",IF(L139="A",1,IF(L139="B",0.5,IF(L139="C",0,"Blm Diisi"))),IF(K139="A/B/C/D",IF(L139="A",1,IF(L139="B",0.67,IF(L139="C",0.33,IF(L139="D",0,"Blm Diisi")))),IF(K139="A/B/C/D/E",IF(L139="A",1,IF(L139="B",0.75,IF(L139="C",0.5,IF(L139="D",0.25,IF(L139="E",0,"Blm Diisi")))))))))</f>
        <v>1</v>
      </c>
      <c r="N139" s="38"/>
      <c r="P139" s="37"/>
    </row>
    <row r="140" spans="1:16" customFormat="1" ht="28.8" x14ac:dyDescent="0.3">
      <c r="A140" s="35"/>
      <c r="B140" s="36"/>
      <c r="C140" s="36"/>
      <c r="D140" s="4" t="s">
        <v>13</v>
      </c>
      <c r="E140" s="3" t="s">
        <v>127</v>
      </c>
      <c r="F140" s="6" t="s">
        <v>150</v>
      </c>
      <c r="G140" s="7"/>
      <c r="H140" s="8"/>
      <c r="I140" s="3" t="s">
        <v>128</v>
      </c>
      <c r="J140" s="8"/>
      <c r="K140" s="6" t="s">
        <v>14</v>
      </c>
      <c r="L140" s="37" t="s">
        <v>150</v>
      </c>
      <c r="M140" s="6">
        <f>IF(K140="Ya/Tidak",IF(L140="Ya",1,IF(L140="Tidak",0,"Blm Diisi")),IF(K140="A/B/C",IF(L140="A",1,IF(L140="B",0.5,IF(L140="C",0,"Blm Diisi"))),IF(K140="A/B/C/D",IF(L140="A",1,IF(L140="B",0.67,IF(L140="C",0.33,IF(L140="D",0,"Blm Diisi")))),IF(K140="A/B/C/D/E",IF(L140="A",1,IF(L140="B",0.75,IF(L140="C",0.5,IF(L140="D",0.25,IF(L140="E",0,"Blm Diisi")))))))))</f>
        <v>1</v>
      </c>
      <c r="N140" s="38"/>
      <c r="P140" s="37"/>
    </row>
    <row r="141" spans="1:16" customFormat="1" x14ac:dyDescent="0.3">
      <c r="A141" s="29"/>
      <c r="B141" s="30"/>
      <c r="C141" s="30">
        <v>3</v>
      </c>
      <c r="D141" s="203" t="s">
        <v>129</v>
      </c>
      <c r="E141" s="203"/>
      <c r="F141" s="31"/>
      <c r="G141" s="31"/>
      <c r="H141" s="32">
        <v>1.5</v>
      </c>
      <c r="I141" s="32"/>
      <c r="J141" s="32">
        <v>1.5</v>
      </c>
      <c r="K141" s="33"/>
      <c r="L141" s="133"/>
      <c r="M141" s="33">
        <f>IF(COUNT(M142:M146)=COUNTA(M142:M146),AVERAGE(M142:M146)*J141,"ISI DULU")</f>
        <v>1.5</v>
      </c>
      <c r="N141" s="34">
        <f>M141/J141</f>
        <v>1</v>
      </c>
      <c r="P141" s="41"/>
    </row>
    <row r="142" spans="1:16" customFormat="1" x14ac:dyDescent="0.3">
      <c r="A142" s="35"/>
      <c r="B142" s="36"/>
      <c r="C142" s="36"/>
      <c r="D142" s="4" t="s">
        <v>8</v>
      </c>
      <c r="E142" s="3" t="s">
        <v>396</v>
      </c>
      <c r="F142" s="6" t="s">
        <v>150</v>
      </c>
      <c r="G142" s="7"/>
      <c r="H142" s="8"/>
      <c r="I142" s="3" t="s">
        <v>130</v>
      </c>
      <c r="J142" s="8"/>
      <c r="K142" s="6" t="s">
        <v>14</v>
      </c>
      <c r="L142" s="37" t="s">
        <v>150</v>
      </c>
      <c r="M142" s="6">
        <f>IF(K142="Ya/Tidak",IF(L142="Ya",1,IF(L142="Tidak",0,"Blm Diisi")),IF(K142="A/B/C",IF(L142="A",1,IF(L142="B",0.5,IF(L142="C",0,"Blm Diisi"))),IF(K142="A/B/C/D",IF(L142="A",1,IF(L142="B",0.67,IF(L142="C",0.33,IF(L142="D",0,"Blm Diisi")))),IF(K142="A/B/C/D/E",IF(L142="A",1,IF(L142="B",0.75,IF(L142="C",0.5,IF(L142="D",0.25,IF(L142="E",0,"Blm Diisi")))))))))</f>
        <v>1</v>
      </c>
      <c r="N142" s="38"/>
      <c r="P142" s="37"/>
    </row>
    <row r="143" spans="1:16" customFormat="1" ht="43.2" x14ac:dyDescent="0.3">
      <c r="A143" s="35"/>
      <c r="B143" s="36"/>
      <c r="C143" s="36"/>
      <c r="D143" s="4" t="s">
        <v>9</v>
      </c>
      <c r="E143" s="3" t="s">
        <v>397</v>
      </c>
      <c r="F143" s="6" t="s">
        <v>150</v>
      </c>
      <c r="G143" s="7"/>
      <c r="H143" s="8"/>
      <c r="I143" s="3" t="s">
        <v>398</v>
      </c>
      <c r="J143" s="8"/>
      <c r="K143" s="6" t="s">
        <v>161</v>
      </c>
      <c r="L143" s="37" t="s">
        <v>436</v>
      </c>
      <c r="M143" s="6">
        <f>IF(K143="Ya/Tidak",IF(L143="Ya",1,IF(L143="Tidak",0,"Blm Diisi")),IF(K143="A/B/C",IF(L143="A",1,IF(L143="B",0.5,IF(L143="C",0,"Blm Diisi"))),IF(K143="A/B/C/D",IF(L143="A",1,IF(L143="B",0.67,IF(L143="C",0.33,IF(L143="D",0,"Blm Diisi")))),IF(K143="A/B/C/D/E",IF(L143="A",1,IF(L143="B",0.75,IF(L143="C",0.5,IF(L143="D",0.25,IF(L143="E",0,"Blm Diisi")))))))))</f>
        <v>1</v>
      </c>
      <c r="N143" s="38"/>
      <c r="P143" s="37"/>
    </row>
    <row r="144" spans="1:16" customFormat="1" ht="28.8" x14ac:dyDescent="0.3">
      <c r="A144" s="35"/>
      <c r="B144" s="36"/>
      <c r="C144" s="36"/>
      <c r="D144" s="4" t="s">
        <v>10</v>
      </c>
      <c r="E144" s="3" t="s">
        <v>399</v>
      </c>
      <c r="F144" s="6" t="s">
        <v>150</v>
      </c>
      <c r="G144" s="7"/>
      <c r="H144" s="8"/>
      <c r="I144" s="3" t="s">
        <v>400</v>
      </c>
      <c r="J144" s="8"/>
      <c r="K144" s="6" t="s">
        <v>14</v>
      </c>
      <c r="L144" s="37" t="s">
        <v>150</v>
      </c>
      <c r="M144" s="6">
        <f>IF(K144="Ya/Tidak",IF(L144="Ya",1,IF(L144="Tidak",0,"Blm Diisi")),IF(K144="A/B/C",IF(L144="A",1,IF(L144="B",0.5,IF(L144="C",0,"Blm Diisi"))),IF(K144="A/B/C/D",IF(L144="A",1,IF(L144="B",0.67,IF(L144="C",0.33,IF(L144="D",0,"Blm Diisi")))),IF(K144="A/B/C/D/E",IF(L144="A",1,IF(L144="B",0.75,IF(L144="C",0.5,IF(L144="D",0.25,IF(L144="E",0,"Blm Diisi")))))))))</f>
        <v>1</v>
      </c>
      <c r="N144" s="38"/>
      <c r="P144" s="37"/>
    </row>
    <row r="145" spans="1:16" customFormat="1" ht="115.2" x14ac:dyDescent="0.3">
      <c r="A145" s="35"/>
      <c r="B145" s="36"/>
      <c r="C145" s="36"/>
      <c r="D145" s="4" t="s">
        <v>12</v>
      </c>
      <c r="E145" s="3" t="s">
        <v>131</v>
      </c>
      <c r="F145" s="6" t="s">
        <v>150</v>
      </c>
      <c r="G145" s="7"/>
      <c r="H145" s="8"/>
      <c r="I145" s="3" t="s">
        <v>132</v>
      </c>
      <c r="J145" s="8"/>
      <c r="K145" s="6" t="s">
        <v>162</v>
      </c>
      <c r="L145" s="37" t="s">
        <v>436</v>
      </c>
      <c r="M145" s="6">
        <f>IF(K145="Ya/Tidak",IF(L145="Ya",1,IF(L145="Tidak",0,"Blm Diisi")),IF(K145="A/B/C",IF(L145="A",1,IF(L145="B",0.5,IF(L145="C",0,"Blm Diisi"))),IF(K145="A/B/C/D",IF(L145="A",1,IF(L145="B",0.67,IF(L145="C",0.33,IF(L145="D",0,"Blm Diisi")))),IF(K145="A/B/C/D/E",IF(L145="A",1,IF(L145="B",0.75,IF(L145="C",0.5,IF(L145="D",0.25,IF(L145="E",0,"Blm Diisi")))))))))</f>
        <v>1</v>
      </c>
      <c r="N145" s="38"/>
      <c r="P145" s="37"/>
    </row>
    <row r="146" spans="1:16" customFormat="1" ht="43.2" x14ac:dyDescent="0.3">
      <c r="A146" s="35"/>
      <c r="B146" s="36"/>
      <c r="C146" s="36"/>
      <c r="D146" s="4" t="s">
        <v>13</v>
      </c>
      <c r="E146" s="3" t="s">
        <v>133</v>
      </c>
      <c r="F146" s="6" t="s">
        <v>150</v>
      </c>
      <c r="G146" s="7"/>
      <c r="H146" s="8"/>
      <c r="I146" s="3" t="s">
        <v>134</v>
      </c>
      <c r="J146" s="8"/>
      <c r="K146" s="6" t="s">
        <v>161</v>
      </c>
      <c r="L146" s="132" t="s">
        <v>436</v>
      </c>
      <c r="M146" s="6">
        <f>IF(K146="Ya/Tidak",IF(L146="Ya",1,IF(L146="Tidak",0,"Blm Diisi")),IF(K146="A/B/C",IF(L146="A",1,IF(L146="B",0.5,IF(L146="C",0,"Blm Diisi"))),IF(K146="A/B/C/D",IF(L146="A",1,IF(L146="B",0.67,IF(L146="C",0.33,IF(L146="D",0,"Blm Diisi")))),IF(K146="A/B/C/D/E",IF(L146="A",1,IF(L146="B",0.75,IF(L146="C",0.5,IF(L146="D",0.25,IF(L146="E",0,"Blm Diisi")))))))))</f>
        <v>1</v>
      </c>
      <c r="N146" s="38"/>
      <c r="P146" s="37"/>
    </row>
    <row r="147" spans="1:16" customFormat="1" x14ac:dyDescent="0.3">
      <c r="A147" s="29"/>
      <c r="B147" s="30"/>
      <c r="C147" s="30">
        <v>4</v>
      </c>
      <c r="D147" s="203" t="s">
        <v>135</v>
      </c>
      <c r="E147" s="203"/>
      <c r="F147" s="31"/>
      <c r="G147" s="31"/>
      <c r="H147" s="32">
        <v>1.5</v>
      </c>
      <c r="I147" s="32"/>
      <c r="J147" s="32">
        <v>1.5</v>
      </c>
      <c r="K147" s="33"/>
      <c r="L147" s="133"/>
      <c r="M147" s="33">
        <f>IF(COUNT(M148:M150)=COUNTA(M148:M150),AVERAGE(M148:M150)*J147,"ISI DULU")</f>
        <v>1.5</v>
      </c>
      <c r="N147" s="34">
        <f>M147/J147</f>
        <v>1</v>
      </c>
      <c r="P147" s="41"/>
    </row>
    <row r="148" spans="1:16" customFormat="1" ht="43.2" x14ac:dyDescent="0.3">
      <c r="A148" s="35"/>
      <c r="B148" s="36"/>
      <c r="C148" s="36"/>
      <c r="D148" s="4" t="s">
        <v>8</v>
      </c>
      <c r="E148" s="3" t="s">
        <v>401</v>
      </c>
      <c r="F148" s="6" t="s">
        <v>150</v>
      </c>
      <c r="G148" s="7"/>
      <c r="H148" s="8"/>
      <c r="I148" s="3" t="s">
        <v>136</v>
      </c>
      <c r="J148" s="8"/>
      <c r="K148" s="6" t="s">
        <v>161</v>
      </c>
      <c r="L148" s="132" t="s">
        <v>436</v>
      </c>
      <c r="M148" s="6">
        <f>IF(K148="Ya/Tidak",IF(L148="Ya",1,IF(L148="Tidak",0,"Blm Diisi")),IF(K148="A/B/C",IF(L148="A",1,IF(L148="B",0.5,IF(L148="C",0,"Blm Diisi"))),IF(K148="A/B/C/D",IF(L148="A",1,IF(L148="B",0.67,IF(L148="C",0.33,IF(L148="D",0,"Blm Diisi")))),IF(K148="A/B/C/D/E",IF(L148="A",1,IF(L148="B",0.75,IF(L148="C",0.5,IF(L148="D",0.25,IF(L148="E",0,"Blm Diisi")))))))))</f>
        <v>1</v>
      </c>
      <c r="N148" s="38"/>
      <c r="P148" s="37"/>
    </row>
    <row r="149" spans="1:16" customFormat="1" ht="28.8" x14ac:dyDescent="0.3">
      <c r="A149" s="35"/>
      <c r="B149" s="36"/>
      <c r="C149" s="36"/>
      <c r="D149" s="4" t="s">
        <v>9</v>
      </c>
      <c r="E149" s="3" t="s">
        <v>137</v>
      </c>
      <c r="F149" s="6" t="s">
        <v>150</v>
      </c>
      <c r="G149" s="7"/>
      <c r="H149" s="8"/>
      <c r="I149" s="3" t="s">
        <v>138</v>
      </c>
      <c r="J149" s="8"/>
      <c r="K149" s="6" t="s">
        <v>14</v>
      </c>
      <c r="L149" s="132" t="s">
        <v>150</v>
      </c>
      <c r="M149" s="6">
        <f>IF(K149="Ya/Tidak",IF(L149="Ya",1,IF(L149="Tidak",0,"Blm Diisi")),IF(K149="A/B/C",IF(L149="A",1,IF(L149="B",0.5,IF(L149="C",0,"Blm Diisi"))),IF(K149="A/B/C/D",IF(L149="A",1,IF(L149="B",0.67,IF(L149="C",0.33,IF(L149="D",0,"Blm Diisi")))),IF(K149="A/B/C/D/E",IF(L149="A",1,IF(L149="B",0.75,IF(L149="C",0.5,IF(L149="D",0.25,IF(L149="E",0,"Blm Diisi")))))))))</f>
        <v>1</v>
      </c>
      <c r="N149" s="38"/>
      <c r="P149" s="37"/>
    </row>
    <row r="150" spans="1:16" customFormat="1" ht="57.6" x14ac:dyDescent="0.3">
      <c r="A150" s="35"/>
      <c r="B150" s="36"/>
      <c r="C150" s="36"/>
      <c r="D150" s="4" t="s">
        <v>10</v>
      </c>
      <c r="E150" s="3" t="s">
        <v>402</v>
      </c>
      <c r="F150" s="6" t="s">
        <v>150</v>
      </c>
      <c r="G150" s="7"/>
      <c r="H150" s="8"/>
      <c r="I150" s="3" t="s">
        <v>139</v>
      </c>
      <c r="J150" s="8"/>
      <c r="K150" s="6" t="s">
        <v>162</v>
      </c>
      <c r="L150" s="132" t="s">
        <v>436</v>
      </c>
      <c r="M150" s="6">
        <f>IF(K150="Ya/Tidak",IF(L150="Ya",1,IF(L150="Tidak",0,"Blm Diisi")),IF(K150="A/B/C",IF(L150="A",1,IF(L150="B",0.5,IF(L150="C",0,"Blm Diisi"))),IF(K150="A/B/C/D",IF(L150="A",1,IF(L150="B",0.67,IF(L150="C",0.33,IF(L150="D",0,"Blm Diisi")))),IF(K150="A/B/C/D/E",IF(L150="A",1,IF(L150="B",0.75,IF(L150="C",0.5,IF(L150="D",0.25,IF(L150="E",0,"Blm Diisi")))))))))</f>
        <v>1</v>
      </c>
      <c r="N150" s="38"/>
      <c r="P150" s="37"/>
    </row>
    <row r="151" spans="1:16" customFormat="1" x14ac:dyDescent="0.3">
      <c r="A151" s="29"/>
      <c r="B151" s="30"/>
      <c r="C151" s="30">
        <v>5</v>
      </c>
      <c r="D151" s="203" t="s">
        <v>140</v>
      </c>
      <c r="E151" s="203"/>
      <c r="F151" s="31"/>
      <c r="G151" s="31"/>
      <c r="H151" s="32">
        <v>0.5</v>
      </c>
      <c r="I151" s="32"/>
      <c r="J151" s="32">
        <v>0.5</v>
      </c>
      <c r="K151" s="33"/>
      <c r="L151" s="133"/>
      <c r="M151" s="33">
        <f>IF(COUNT(M152:M154)=COUNTA(M152:M154),AVERAGE(M152:M154)*J151,"ISI DULU")</f>
        <v>0.5</v>
      </c>
      <c r="N151" s="34">
        <f>M151/J151</f>
        <v>1</v>
      </c>
      <c r="P151" s="41"/>
    </row>
    <row r="152" spans="1:16" customFormat="1" ht="28.8" x14ac:dyDescent="0.3">
      <c r="A152" s="35"/>
      <c r="B152" s="36"/>
      <c r="C152" s="36"/>
      <c r="D152" s="4" t="s">
        <v>8</v>
      </c>
      <c r="E152" s="3" t="s">
        <v>403</v>
      </c>
      <c r="F152" s="6" t="s">
        <v>150</v>
      </c>
      <c r="G152" s="7"/>
      <c r="H152" s="8"/>
      <c r="I152" s="3" t="s">
        <v>404</v>
      </c>
      <c r="J152" s="8"/>
      <c r="K152" s="6" t="s">
        <v>14</v>
      </c>
      <c r="L152" s="37" t="s">
        <v>150</v>
      </c>
      <c r="M152" s="6">
        <f>IF(K152="Ya/Tidak",IF(L152="Ya",1,IF(L152="Tidak",0,"Blm Diisi")),IF(K152="A/B/C",IF(L152="A",1,IF(L152="B",0.5,IF(L152="C",0,"Blm Diisi"))),IF(K152="A/B/C/D",IF(L152="A",1,IF(L152="B",0.67,IF(L152="C",0.33,IF(L152="D",0,"Blm Diisi")))),IF(K152="A/B/C/D/E",IF(L152="A",1,IF(L152="B",0.75,IF(L152="C",0.5,IF(L152="D",0.25,IF(L152="E",0,"Blm Diisi")))))))))</f>
        <v>1</v>
      </c>
      <c r="N152" s="38"/>
      <c r="P152" s="37"/>
    </row>
    <row r="153" spans="1:16" customFormat="1" ht="57.6" x14ac:dyDescent="0.3">
      <c r="A153" s="35"/>
      <c r="B153" s="36"/>
      <c r="C153" s="36"/>
      <c r="D153" s="4" t="s">
        <v>9</v>
      </c>
      <c r="E153" s="3" t="s">
        <v>405</v>
      </c>
      <c r="F153" s="6" t="s">
        <v>150</v>
      </c>
      <c r="G153" s="7"/>
      <c r="H153" s="8"/>
      <c r="I153" s="3" t="s">
        <v>406</v>
      </c>
      <c r="J153" s="8"/>
      <c r="K153" s="6" t="s">
        <v>162</v>
      </c>
      <c r="L153" s="132" t="s">
        <v>436</v>
      </c>
      <c r="M153" s="6">
        <f>IF(K153="Ya/Tidak",IF(L153="Ya",1,IF(L153="Tidak",0,"Blm Diisi")),IF(K153="A/B/C",IF(L153="A",1,IF(L153="B",0.5,IF(L153="C",0,"Blm Diisi"))),IF(K153="A/B/C/D",IF(L153="A",1,IF(L153="B",0.67,IF(L153="C",0.33,IF(L153="D",0,"Blm Diisi")))),IF(K153="A/B/C/D/E",IF(L153="A",1,IF(L153="B",0.75,IF(L153="C",0.5,IF(L153="D",0.25,IF(L153="E",0,"Blm Diisi")))))))))</f>
        <v>1</v>
      </c>
      <c r="N153" s="38"/>
      <c r="P153" s="37"/>
    </row>
    <row r="154" spans="1:16" customFormat="1" ht="43.2" x14ac:dyDescent="0.3">
      <c r="A154" s="35"/>
      <c r="B154" s="36"/>
      <c r="C154" s="36"/>
      <c r="D154" s="4" t="s">
        <v>10</v>
      </c>
      <c r="E154" s="3" t="s">
        <v>407</v>
      </c>
      <c r="F154" s="6" t="s">
        <v>150</v>
      </c>
      <c r="G154" s="7"/>
      <c r="H154" s="8"/>
      <c r="I154" s="3" t="s">
        <v>408</v>
      </c>
      <c r="J154" s="8"/>
      <c r="K154" s="6" t="s">
        <v>161</v>
      </c>
      <c r="L154" s="37" t="s">
        <v>436</v>
      </c>
      <c r="M154" s="6">
        <f>IF(K154="Ya/Tidak",IF(L154="Ya",1,IF(L154="Tidak",0,"Blm Diisi")),IF(K154="A/B/C",IF(L154="A",1,IF(L154="B",0.5,IF(L154="C",0,"Blm Diisi"))),IF(K154="A/B/C/D",IF(L154="A",1,IF(L154="B",0.67,IF(L154="C",0.33,IF(L154="D",0,"Blm Diisi")))),IF(K154="A/B/C/D/E",IF(L154="A",1,IF(L154="B",0.75,IF(L154="C",0.5,IF(L154="D",0.25,IF(L154="E",0,"Blm Diisi")))))))))</f>
        <v>1</v>
      </c>
      <c r="N154" s="38"/>
      <c r="P154" s="37"/>
    </row>
    <row r="155" spans="1:16" x14ac:dyDescent="0.3">
      <c r="A155" s="204" t="s">
        <v>141</v>
      </c>
      <c r="B155" s="204"/>
      <c r="C155" s="204"/>
      <c r="D155" s="204"/>
      <c r="E155" s="204"/>
      <c r="F155" s="80"/>
      <c r="G155" s="80"/>
      <c r="H155" s="81"/>
      <c r="I155" s="82"/>
      <c r="J155" s="81"/>
      <c r="K155" s="82"/>
      <c r="L155" s="83"/>
      <c r="M155" s="81">
        <f>SUM(M7,M24,M29,M34,M46,M72,M84,M128)</f>
        <v>23.5</v>
      </c>
      <c r="N155" s="84"/>
      <c r="P155" s="83"/>
    </row>
  </sheetData>
  <mergeCells count="40">
    <mergeCell ref="D8:E8"/>
    <mergeCell ref="K2:N2"/>
    <mergeCell ref="A4:E4"/>
    <mergeCell ref="F4:G4"/>
    <mergeCell ref="B6:E6"/>
    <mergeCell ref="D141:E141"/>
    <mergeCell ref="D135:E135"/>
    <mergeCell ref="D147:E147"/>
    <mergeCell ref="D151:E151"/>
    <mergeCell ref="A155:E155"/>
    <mergeCell ref="D52:E52"/>
    <mergeCell ref="D53:E53"/>
    <mergeCell ref="D56:E56"/>
    <mergeCell ref="D57:E57"/>
    <mergeCell ref="D64:E64"/>
    <mergeCell ref="D35:E35"/>
    <mergeCell ref="D42:E42"/>
    <mergeCell ref="D39:E39"/>
    <mergeCell ref="D45:E45"/>
    <mergeCell ref="D47:E47"/>
    <mergeCell ref="D12:E12"/>
    <mergeCell ref="D16:E16"/>
    <mergeCell ref="D21:E21"/>
    <mergeCell ref="D25:E25"/>
    <mergeCell ref="D28:E28"/>
    <mergeCell ref="D67:E67"/>
    <mergeCell ref="D129:E129"/>
    <mergeCell ref="D73:E73"/>
    <mergeCell ref="D80:E80"/>
    <mergeCell ref="D85:E85"/>
    <mergeCell ref="D118:E118"/>
    <mergeCell ref="D120:E120"/>
    <mergeCell ref="D125:E125"/>
    <mergeCell ref="D127:E127"/>
    <mergeCell ref="D70:E70"/>
    <mergeCell ref="I90:I95"/>
    <mergeCell ref="I96:I101"/>
    <mergeCell ref="D109:E109"/>
    <mergeCell ref="D102:E102"/>
    <mergeCell ref="I112:I115"/>
  </mergeCells>
  <conditionalFormatting sqref="E32">
    <cfRule type="containsText" dxfId="8" priority="1" operator="containsText" text="Dihapus">
      <formula>NOT(ISERROR(SEARCH("Dihapus",E32)))</formula>
    </cfRule>
  </conditionalFormatting>
  <dataValidations count="6">
    <dataValidation type="list" allowBlank="1" showInputMessage="1" showErrorMessage="1" sqref="M93:M95 M113:M115 M97:M101 M91" xr:uid="{49046244-3D06-4A5B-8CC3-CB30EA47A795}">
      <formula1>"-"</formula1>
    </dataValidation>
    <dataValidation type="list" allowBlank="1" showInputMessage="1" showErrorMessage="1" sqref="L65 L139 L14 L63 L54:L55 L150 L40:L41 L68 L108 L10:L11 L110:L111 L121 L124 L20 L43 L131:L132 L136 L145 L104:L106 L74:L79 L36:L38 L22:L23 L48:L50 L17 L58:L60 L81 L83 L153" xr:uid="{2F67B23D-E517-4A59-8A75-0C5D9B50133A}">
      <formula1>"A,B,C,D"</formula1>
    </dataValidation>
    <dataValidation type="list" allowBlank="1" showInputMessage="1" showErrorMessage="1" sqref="L9 L143 L123 L107 L66 L62 L31 L44:L45 L51 L86 L116 L148 L15 L126 L133:L134 L137:L138 L146 L119 L26:L27 L18:L19 L103 L154" xr:uid="{00EC28CF-DDBB-4106-8065-A9C9181D533B}">
      <formula1>"A,B,C"</formula1>
    </dataValidation>
    <dataValidation type="list" allowBlank="1" showInputMessage="1" showErrorMessage="1" sqref="L144 L149 L140 L71 L152 L142 L13 L87:L89 L32 L117 L122 L130" xr:uid="{63B460E3-B33C-4C75-8B99-AE2EBF05076B}">
      <formula1>"Ya,Tidak"</formula1>
    </dataValidation>
    <dataValidation type="list" allowBlank="1" showInputMessage="1" showErrorMessage="1" sqref="L69 L61 L82" xr:uid="{612BE279-2F9E-4751-B658-E5B651BD4870}">
      <formula1>"A,B,C,D,E"</formula1>
    </dataValidation>
    <dataValidation type="whole" operator="greaterThanOrEqual" allowBlank="1" showInputMessage="1" showErrorMessage="1" sqref="L113:L115" xr:uid="{0059D7E0-7379-49C7-BEA5-36C67923DD45}">
      <formula1>0</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55"/>
  <sheetViews>
    <sheetView zoomScale="80" zoomScaleNormal="80" workbookViewId="0">
      <pane ySplit="5" topLeftCell="A146" activePane="bottomLeft" state="frozen"/>
      <selection pane="bottomLeft" activeCell="K153" sqref="K153:L153"/>
    </sheetView>
  </sheetViews>
  <sheetFormatPr defaultColWidth="9.109375" defaultRowHeight="14.4" x14ac:dyDescent="0.3"/>
  <cols>
    <col min="1" max="1" width="3.44140625" style="124" customWidth="1"/>
    <col min="2" max="2" width="4.44140625" style="125" customWidth="1"/>
    <col min="3" max="3" width="3.44140625" style="125" customWidth="1"/>
    <col min="4" max="4" width="2.88671875" style="126" customWidth="1"/>
    <col min="5" max="5" width="43.44140625" style="127" bestFit="1" customWidth="1"/>
    <col min="6" max="6" width="2.88671875" style="85" hidden="1" customWidth="1"/>
    <col min="7" max="7" width="5.44140625" style="128" hidden="1" customWidth="1"/>
    <col min="8" max="8" width="6.44140625" style="129" bestFit="1" customWidth="1"/>
    <col min="9" max="9" width="82.88671875" style="85" bestFit="1" customWidth="1"/>
    <col min="10" max="10" width="6.44140625" style="129" hidden="1" customWidth="1"/>
    <col min="11" max="11" width="11.109375" style="85" customWidth="1"/>
    <col min="12" max="13" width="9.109375" style="85"/>
    <col min="14" max="14" width="10.88671875" style="85" bestFit="1" customWidth="1"/>
    <col min="15" max="15" width="6.109375" style="85" customWidth="1"/>
    <col min="16" max="16" width="47.44140625" style="85" customWidth="1"/>
    <col min="17" max="16384" width="9.109375" style="85"/>
  </cols>
  <sheetData>
    <row r="1" spans="1:16" ht="15" thickBot="1" x14ac:dyDescent="0.35">
      <c r="E1" s="85"/>
    </row>
    <row r="2" spans="1:16" ht="24.9" customHeight="1" thickBot="1" x14ac:dyDescent="0.35">
      <c r="E2" s="85"/>
      <c r="K2" s="218" t="s">
        <v>482</v>
      </c>
      <c r="L2" s="219"/>
      <c r="M2" s="219"/>
      <c r="N2" s="220"/>
    </row>
    <row r="3" spans="1:16" ht="16.5" customHeight="1" x14ac:dyDescent="0.7">
      <c r="E3" s="85"/>
      <c r="K3" s="147"/>
      <c r="L3" s="147"/>
      <c r="M3" s="147"/>
      <c r="N3" s="147"/>
    </row>
    <row r="4" spans="1:16" s="12" customFormat="1" ht="28.8" x14ac:dyDescent="0.3">
      <c r="A4" s="221" t="s">
        <v>0</v>
      </c>
      <c r="B4" s="221"/>
      <c r="C4" s="221"/>
      <c r="D4" s="221"/>
      <c r="E4" s="221"/>
      <c r="F4" s="222" t="s">
        <v>155</v>
      </c>
      <c r="G4" s="222"/>
      <c r="H4" s="9" t="s">
        <v>1</v>
      </c>
      <c r="I4" s="10" t="s">
        <v>2</v>
      </c>
      <c r="J4" s="9" t="s">
        <v>1</v>
      </c>
      <c r="K4" s="136" t="s">
        <v>156</v>
      </c>
      <c r="L4" s="137" t="s">
        <v>157</v>
      </c>
      <c r="M4" s="138" t="s">
        <v>158</v>
      </c>
      <c r="N4" s="144" t="s">
        <v>159</v>
      </c>
      <c r="P4" s="199" t="s">
        <v>160</v>
      </c>
    </row>
    <row r="5" spans="1:16" s="12" customFormat="1" x14ac:dyDescent="0.3">
      <c r="A5" s="171"/>
      <c r="B5" s="172"/>
      <c r="C5" s="172"/>
      <c r="D5" s="172"/>
      <c r="E5" s="172"/>
      <c r="F5" s="13"/>
      <c r="G5" s="13"/>
      <c r="H5" s="14"/>
      <c r="I5" s="173"/>
      <c r="J5" s="14"/>
      <c r="K5" s="174"/>
      <c r="L5" s="175"/>
      <c r="M5" s="173"/>
      <c r="N5" s="170"/>
      <c r="P5" s="15"/>
    </row>
    <row r="6" spans="1:16" s="21" customFormat="1" x14ac:dyDescent="0.3">
      <c r="A6" s="93" t="s">
        <v>3</v>
      </c>
      <c r="B6" s="223" t="s">
        <v>4</v>
      </c>
      <c r="C6" s="223"/>
      <c r="D6" s="223"/>
      <c r="E6" s="223"/>
      <c r="F6" s="180"/>
      <c r="G6" s="180"/>
      <c r="H6" s="97"/>
      <c r="I6" s="97"/>
      <c r="J6" s="97"/>
      <c r="K6" s="97"/>
      <c r="L6" s="97"/>
      <c r="M6" s="181"/>
      <c r="N6" s="145"/>
      <c r="P6" s="18"/>
    </row>
    <row r="7" spans="1:16" customFormat="1" x14ac:dyDescent="0.3">
      <c r="A7" s="44"/>
      <c r="B7" s="45" t="s">
        <v>5</v>
      </c>
      <c r="C7" s="46" t="s">
        <v>6</v>
      </c>
      <c r="D7" s="47"/>
      <c r="E7" s="48"/>
      <c r="F7" s="49"/>
      <c r="G7" s="49"/>
      <c r="H7" s="50">
        <v>2.5</v>
      </c>
      <c r="I7" s="50"/>
      <c r="J7" s="50"/>
      <c r="K7" s="50"/>
      <c r="L7" s="50"/>
      <c r="M7" s="51">
        <f>M8+M12+M16+M21</f>
        <v>2.5</v>
      </c>
      <c r="N7" s="53">
        <f>M7/H7</f>
        <v>1</v>
      </c>
      <c r="P7" s="27"/>
    </row>
    <row r="8" spans="1:16" customFormat="1" x14ac:dyDescent="0.3">
      <c r="A8" s="29"/>
      <c r="B8" s="30"/>
      <c r="C8" s="30">
        <v>1</v>
      </c>
      <c r="D8" s="203" t="s">
        <v>7</v>
      </c>
      <c r="E8" s="203"/>
      <c r="F8" s="31"/>
      <c r="G8" s="31"/>
      <c r="H8" s="32">
        <v>0.5</v>
      </c>
      <c r="I8" s="32"/>
      <c r="J8" s="32">
        <v>0.5</v>
      </c>
      <c r="K8" s="32"/>
      <c r="L8" s="32"/>
      <c r="M8" s="33">
        <f>IF(COUNT(M9:M11)=COUNTA(M9:M11),AVERAGE(M9:M11)*J8,"ISI DULU")</f>
        <v>0.5</v>
      </c>
      <c r="N8" s="34">
        <f>M8/J8</f>
        <v>1</v>
      </c>
      <c r="P8" s="32"/>
    </row>
    <row r="9" spans="1:16" s="153" customFormat="1" ht="57.6" customHeight="1" x14ac:dyDescent="0.3">
      <c r="A9" s="148"/>
      <c r="B9" s="149"/>
      <c r="C9" s="149"/>
      <c r="D9" s="182" t="s">
        <v>8</v>
      </c>
      <c r="E9" s="183" t="s">
        <v>451</v>
      </c>
      <c r="F9" s="150" t="s">
        <v>150</v>
      </c>
      <c r="G9" s="151"/>
      <c r="H9" s="152"/>
      <c r="I9" s="2" t="s">
        <v>431</v>
      </c>
      <c r="J9" s="38"/>
      <c r="K9" s="6" t="s">
        <v>161</v>
      </c>
      <c r="L9" s="132" t="s">
        <v>436</v>
      </c>
      <c r="M9" s="6">
        <f>IF(K9="Ya/Tidak",IF(L9="Ya",1,IF(L9="Tidak",0,"Blm Diisi")),IF(K9="A/B/C",IF(L9="A",1,IF(L9="B",0.5,IF(L9="C",0,"Blm Diisi"))),IF(K9="A/B/C/D",IF(L9="A",1,IF(L9="B",0.67,IF(L9="C",0.33,IF(L9="D",0,"Blm Diisi")))),IF(K9="A/B/C/D/E",IF(L9="A",1,IF(L9="B",0.75,IF(L9="C",0.5,IF(L9="D",0.25,IF(L9="E",0,"Blm Diisi")))))))))</f>
        <v>1</v>
      </c>
      <c r="N9" s="38"/>
      <c r="P9" s="37"/>
    </row>
    <row r="10" spans="1:16" customFormat="1" ht="115.2" x14ac:dyDescent="0.3">
      <c r="A10" s="35"/>
      <c r="B10" s="36"/>
      <c r="C10" s="36"/>
      <c r="D10" s="4" t="s">
        <v>9</v>
      </c>
      <c r="E10" s="186" t="s">
        <v>448</v>
      </c>
      <c r="F10" s="6" t="s">
        <v>150</v>
      </c>
      <c r="G10" s="7"/>
      <c r="H10" s="8"/>
      <c r="I10" s="39" t="s">
        <v>447</v>
      </c>
      <c r="J10" s="38"/>
      <c r="K10" s="6" t="s">
        <v>162</v>
      </c>
      <c r="L10" s="37" t="s">
        <v>436</v>
      </c>
      <c r="M10" s="6">
        <f>IF(K10="Ya/Tidak",IF(L10="Ya",1,IF(L10="Tidak",0,"Blm Diisi")),IF(K10="A/B/C",IF(L10="A",1,IF(L10="B",0.5,IF(L10="C",0,"Blm Diisi"))),IF(K10="A/B/C/D",IF(L10="A",1,IF(L10="B",0.67,IF(L10="C",0.33,IF(L10="D",0,"Blm Diisi")))),IF(K10="A/B/C/D/E",IF(L10="A",1,IF(L10="B",0.75,IF(L10="C",0.5,IF(L10="D",0.25,IF(L10="E",0,"Blm Diisi")))))))))</f>
        <v>1</v>
      </c>
      <c r="N10" s="38"/>
      <c r="P10" s="37"/>
    </row>
    <row r="11" spans="1:16" customFormat="1" ht="103.65" customHeight="1" x14ac:dyDescent="0.3">
      <c r="A11" s="35"/>
      <c r="B11" s="36"/>
      <c r="C11" s="36"/>
      <c r="D11" s="4" t="s">
        <v>10</v>
      </c>
      <c r="E11" s="186" t="s">
        <v>449</v>
      </c>
      <c r="F11" s="6" t="s">
        <v>150</v>
      </c>
      <c r="G11" s="7"/>
      <c r="H11" s="8"/>
      <c r="I11" s="3" t="s">
        <v>450</v>
      </c>
      <c r="J11" s="38"/>
      <c r="K11" s="6" t="s">
        <v>162</v>
      </c>
      <c r="L11" s="37" t="s">
        <v>436</v>
      </c>
      <c r="M11" s="6">
        <f>IF(K11="Ya/Tidak",IF(L11="Ya",1,IF(L11="Tidak",0,"Blm Diisi")),IF(K11="A/B/C",IF(L11="A",1,IF(L11="B",0.5,IF(L11="C",0,"Blm Diisi"))),IF(K11="A/B/C/D",IF(L11="A",1,IF(L11="B",0.67,IF(L11="C",0.33,IF(L11="D",0,"Blm Diisi")))),IF(K11="A/B/C/D/E",IF(L11="A",1,IF(L11="B",0.75,IF(L11="C",0.5,IF(L11="D",0.25,IF(L11="E",0,"Blm Diisi")))))))))</f>
        <v>1</v>
      </c>
      <c r="N11" s="38"/>
      <c r="P11" s="37"/>
    </row>
    <row r="12" spans="1:16" customFormat="1" ht="19.5" customHeight="1" x14ac:dyDescent="0.3">
      <c r="A12" s="140"/>
      <c r="B12" s="141"/>
      <c r="C12" s="141">
        <v>2</v>
      </c>
      <c r="D12" s="216" t="s">
        <v>163</v>
      </c>
      <c r="E12" s="216"/>
      <c r="F12" s="142"/>
      <c r="G12" s="40"/>
      <c r="H12" s="33">
        <v>0.5</v>
      </c>
      <c r="I12" s="33"/>
      <c r="J12" s="33">
        <v>0.5</v>
      </c>
      <c r="K12" s="33"/>
      <c r="L12" s="33"/>
      <c r="M12" s="33">
        <f>IF(COUNT(M13:M15)=COUNTA(M13:M15),AVERAGE(M13:M15)*J12,"ISI DULU")</f>
        <v>0.5</v>
      </c>
      <c r="N12" s="34">
        <f>M12/J12</f>
        <v>1</v>
      </c>
      <c r="P12" s="41"/>
    </row>
    <row r="13" spans="1:16" customFormat="1" ht="28.8" x14ac:dyDescent="0.3">
      <c r="A13" s="35"/>
      <c r="B13" s="36"/>
      <c r="C13" s="36"/>
      <c r="D13" s="4" t="s">
        <v>8</v>
      </c>
      <c r="E13" s="3" t="s">
        <v>452</v>
      </c>
      <c r="F13" s="6" t="s">
        <v>150</v>
      </c>
      <c r="G13" s="7"/>
      <c r="H13" s="8"/>
      <c r="I13" s="2" t="s">
        <v>453</v>
      </c>
      <c r="J13" s="8"/>
      <c r="K13" s="6" t="s">
        <v>14</v>
      </c>
      <c r="L13" s="132" t="s">
        <v>150</v>
      </c>
      <c r="M13" s="6">
        <f>IF(K13="Ya/Tidak",IF(L13="Ya",1,IF(L13="Tidak",0,"Blm Diisi")),IF(K13="A/B/C",IF(L13="A",1,IF(L13="B",0.5,IF(L13="C",0,"Blm Diisi"))),IF(K13="A/B/C/D",IF(L13="A",1,IF(L13="B",0.67,IF(L13="C",0.33,IF(L13="D",0,"Blm Diisi")))),IF(K13="A/B/C/D/E",IF(L13="A",1,IF(L13="B",0.75,IF(L13="C",0.5,IF(L13="D",0.25,IF(L13="E",0,"Blm Diisi")))))))))</f>
        <v>1</v>
      </c>
      <c r="N13" s="38"/>
      <c r="P13" s="37"/>
    </row>
    <row r="14" spans="1:16" customFormat="1" ht="117.6" customHeight="1" x14ac:dyDescent="0.3">
      <c r="A14" s="35"/>
      <c r="B14" s="36"/>
      <c r="C14" s="36"/>
      <c r="D14" s="4" t="s">
        <v>13</v>
      </c>
      <c r="E14" s="3" t="s">
        <v>454</v>
      </c>
      <c r="F14" s="6" t="s">
        <v>150</v>
      </c>
      <c r="G14" s="7"/>
      <c r="H14" s="8"/>
      <c r="I14" s="2" t="s">
        <v>433</v>
      </c>
      <c r="J14" s="8"/>
      <c r="K14" s="6" t="s">
        <v>162</v>
      </c>
      <c r="L14" s="132" t="s">
        <v>436</v>
      </c>
      <c r="M14" s="6">
        <f>IF(K14="Ya/Tidak",IF(L14="Ya",1,IF(L14="Tidak",0,"Blm Diisi")),IF(K14="A/B/C",IF(L14="A",1,IF(L14="B",0.5,IF(L14="C",0,"Blm Diisi"))),IF(K14="A/B/C/D",IF(L14="A",1,IF(L14="B",0.67,IF(L14="C",0.33,IF(L14="D",0,"Blm Diisi")))),IF(K14="A/B/C/D/E",IF(L14="A",1,IF(L14="B",0.75,IF(L14="C",0.5,IF(L14="D",0.25,IF(L14="E",0,"Blm Diisi")))))))))</f>
        <v>1</v>
      </c>
      <c r="N14" s="38"/>
      <c r="P14" s="37"/>
    </row>
    <row r="15" spans="1:16" customFormat="1" ht="72" x14ac:dyDescent="0.3">
      <c r="A15" s="35"/>
      <c r="B15" s="36"/>
      <c r="C15" s="36"/>
      <c r="D15" s="4" t="s">
        <v>185</v>
      </c>
      <c r="E15" s="2" t="s">
        <v>438</v>
      </c>
      <c r="F15" s="6"/>
      <c r="G15" s="7"/>
      <c r="H15" s="8"/>
      <c r="I15" s="2" t="s">
        <v>432</v>
      </c>
      <c r="J15" s="8"/>
      <c r="K15" s="6" t="s">
        <v>161</v>
      </c>
      <c r="L15" s="132" t="s">
        <v>436</v>
      </c>
      <c r="M15" s="6">
        <f>IF(K15="Ya/Tidak",IF(L15="Ya",1,IF(L15="Tidak",0,"Blm Diisi")),IF(K15="A/B/C",IF(L15="A",1,IF(L15="B",0.5,IF(L15="C",0,"Blm Diisi"))),IF(K15="A/B/C/D",IF(L15="A",1,IF(L15="B",0.67,IF(L15="C",0.33,IF(L15="D",0,"Blm Diisi")))),IF(K15="A/B/C/D/E",IF(L15="A",1,IF(L15="B",0.75,IF(L15="C",0.5,IF(L15="D",0.25,IF(L15="E",0,"Blm Diisi")))))))))</f>
        <v>1</v>
      </c>
      <c r="N15" s="38"/>
      <c r="P15" s="37"/>
    </row>
    <row r="16" spans="1:16" customFormat="1" x14ac:dyDescent="0.3">
      <c r="A16" s="29"/>
      <c r="B16" s="30"/>
      <c r="C16" s="30">
        <v>3</v>
      </c>
      <c r="D16" s="203" t="s">
        <v>15</v>
      </c>
      <c r="E16" s="203"/>
      <c r="F16" s="31"/>
      <c r="G16" s="31"/>
      <c r="H16" s="32">
        <v>1</v>
      </c>
      <c r="I16" s="32"/>
      <c r="J16" s="32">
        <v>1</v>
      </c>
      <c r="K16" s="33"/>
      <c r="L16" s="33"/>
      <c r="M16" s="33">
        <f>IF(COUNT(M17:M20)=COUNTA(M17:M20),AVERAGE(M17:M20)*J16,"ISI DULU")</f>
        <v>1</v>
      </c>
      <c r="N16" s="34">
        <f>M16/J16</f>
        <v>1</v>
      </c>
      <c r="P16" s="41"/>
    </row>
    <row r="17" spans="1:16" customFormat="1" ht="100.8" x14ac:dyDescent="0.3">
      <c r="A17" s="35"/>
      <c r="B17" s="36"/>
      <c r="C17" s="36"/>
      <c r="D17" s="4" t="s">
        <v>12</v>
      </c>
      <c r="E17" s="3" t="s">
        <v>179</v>
      </c>
      <c r="F17" s="7"/>
      <c r="G17" s="6" t="s">
        <v>177</v>
      </c>
      <c r="H17" s="8"/>
      <c r="I17" s="3" t="s">
        <v>180</v>
      </c>
      <c r="J17" s="38"/>
      <c r="K17" s="6" t="s">
        <v>162</v>
      </c>
      <c r="L17" s="37" t="s">
        <v>436</v>
      </c>
      <c r="M17" s="6">
        <f>IF(K17="Ya/Tidak",IF(L17="Ya",1,IF(L17="Tidak",0,"Blm Diisi")),IF(K17="A/B/C",IF(L17="A",1,IF(L17="B",0.5,IF(L17="C",0,"Blm Diisi"))),IF(K17="A/B/C/D",IF(L17="A",1,IF(L17="B",0.67,IF(L17="C",0.33,IF(L17="D",0,"Blm Diisi")))),IF(K17="A/B/C/D/E",IF(L17="A",1,IF(L17="B",0.75,IF(L17="C",0.5,IF(L17="D",0.25,IF(L17="E",0,"Blm Diisi")))))))))</f>
        <v>1</v>
      </c>
      <c r="N17" s="38"/>
      <c r="P17" s="37"/>
    </row>
    <row r="18" spans="1:16" customFormat="1" ht="43.2" x14ac:dyDescent="0.3">
      <c r="A18" s="35"/>
      <c r="B18" s="36"/>
      <c r="C18" s="36"/>
      <c r="D18" s="4" t="s">
        <v>16</v>
      </c>
      <c r="E18" s="3" t="s">
        <v>183</v>
      </c>
      <c r="F18" s="7"/>
      <c r="G18" s="6" t="s">
        <v>177</v>
      </c>
      <c r="H18" s="8"/>
      <c r="I18" s="3" t="s">
        <v>487</v>
      </c>
      <c r="J18" s="8"/>
      <c r="K18" s="6" t="s">
        <v>161</v>
      </c>
      <c r="L18" s="132" t="s">
        <v>436</v>
      </c>
      <c r="M18" s="6">
        <f>IF(K18="Ya/Tidak",IF(L18="Ya",1,IF(L18="Tidak",0,"Blm Diisi")),IF(K18="A/B/C",IF(L18="A",1,IF(L18="B",0.5,IF(L18="C",0,"Blm Diisi"))),IF(K18="A/B/C/D",IF(L18="A",1,IF(L18="B",0.67,IF(L18="C",0.33,IF(L18="D",0,"Blm Diisi")))),IF(K18="A/B/C/D/E",IF(L18="A",1,IF(L18="B",0.75,IF(L18="C",0.5,IF(L18="D",0.25,IF(L18="E",0,"Blm Diisi")))))))))</f>
        <v>1</v>
      </c>
      <c r="N18" s="38"/>
      <c r="P18" s="37"/>
    </row>
    <row r="19" spans="1:16" customFormat="1" ht="57.6" x14ac:dyDescent="0.3">
      <c r="A19" s="35"/>
      <c r="B19" s="36"/>
      <c r="C19" s="36"/>
      <c r="D19" s="4" t="s">
        <v>185</v>
      </c>
      <c r="E19" s="3" t="s">
        <v>186</v>
      </c>
      <c r="F19" s="6" t="s">
        <v>150</v>
      </c>
      <c r="G19" s="7"/>
      <c r="H19" s="8"/>
      <c r="I19" s="3" t="s">
        <v>187</v>
      </c>
      <c r="J19" s="8"/>
      <c r="K19" s="6" t="s">
        <v>161</v>
      </c>
      <c r="L19" s="132" t="s">
        <v>436</v>
      </c>
      <c r="M19" s="6">
        <f>IF(K19="Ya/Tidak",IF(L19="Ya",1,IF(L19="Tidak",0,"Blm Diisi")),IF(K19="A/B/C",IF(L19="A",1,IF(L19="B",0.5,IF(L19="C",0,"Blm Diisi"))),IF(K19="A/B/C/D",IF(L19="A",1,IF(L19="B",0.67,IF(L19="C",0.33,IF(L19="D",0,"Blm Diisi")))),IF(K19="A/B/C/D/E",IF(L19="A",1,IF(L19="B",0.75,IF(L19="C",0.5,IF(L19="D",0.25,IF(L19="E",0,"Blm Diisi")))))))))</f>
        <v>1</v>
      </c>
      <c r="N19" s="38"/>
      <c r="P19" s="37"/>
    </row>
    <row r="20" spans="1:16" customFormat="1" ht="86.4" x14ac:dyDescent="0.3">
      <c r="A20" s="35"/>
      <c r="B20" s="36"/>
      <c r="C20" s="36"/>
      <c r="D20" s="4" t="s">
        <v>211</v>
      </c>
      <c r="E20" s="2" t="s">
        <v>437</v>
      </c>
      <c r="F20" s="6"/>
      <c r="G20" s="7"/>
      <c r="H20" s="8"/>
      <c r="I20" s="3" t="s">
        <v>11</v>
      </c>
      <c r="J20" s="8"/>
      <c r="K20" s="6" t="s">
        <v>162</v>
      </c>
      <c r="L20" s="132" t="s">
        <v>436</v>
      </c>
      <c r="M20" s="6">
        <f>IF(K20="Ya/Tidak",IF(L20="Ya",1,IF(L20="Tidak",0,"Blm Diisi")),IF(K20="A/B/C",IF(L20="A",1,IF(L20="B",0.5,IF(L20="C",0,"Blm Diisi"))),IF(K20="A/B/C/D",IF(L20="A",1,IF(L20="B",0.67,IF(L20="C",0.33,IF(L20="D",0,"Blm Diisi")))),IF(K20="A/B/C/D/E",IF(L20="A",1,IF(L20="B",0.75,IF(L20="C",0.5,IF(L20="D",0.25,IF(L20="E",0,"Blm Diisi")))))))))</f>
        <v>1</v>
      </c>
      <c r="N20" s="38"/>
      <c r="P20" s="37"/>
    </row>
    <row r="21" spans="1:16" customFormat="1" x14ac:dyDescent="0.3">
      <c r="A21" s="29"/>
      <c r="B21" s="30"/>
      <c r="C21" s="30">
        <v>4</v>
      </c>
      <c r="D21" s="203" t="s">
        <v>17</v>
      </c>
      <c r="E21" s="203"/>
      <c r="F21" s="31"/>
      <c r="G21" s="31"/>
      <c r="H21" s="32">
        <v>0.5</v>
      </c>
      <c r="I21" s="32"/>
      <c r="J21" s="32">
        <v>0.5</v>
      </c>
      <c r="K21" s="33"/>
      <c r="L21" s="33"/>
      <c r="M21" s="33">
        <f>IF(COUNT(M22:M23)=COUNTA(M22:M23),AVERAGE(M22:M23)*J21,"ISI DULU")</f>
        <v>0.5</v>
      </c>
      <c r="N21" s="34">
        <f>M21/J21</f>
        <v>1</v>
      </c>
      <c r="P21" s="41"/>
    </row>
    <row r="22" spans="1:16" customFormat="1" ht="115.2" x14ac:dyDescent="0.3">
      <c r="A22" s="35"/>
      <c r="B22" s="36"/>
      <c r="C22" s="36"/>
      <c r="D22" s="4" t="s">
        <v>8</v>
      </c>
      <c r="E22" s="3" t="s">
        <v>455</v>
      </c>
      <c r="F22" s="6" t="s">
        <v>150</v>
      </c>
      <c r="G22" s="7"/>
      <c r="H22" s="8"/>
      <c r="I22" s="2" t="s">
        <v>434</v>
      </c>
      <c r="J22" s="8"/>
      <c r="K22" s="6" t="s">
        <v>162</v>
      </c>
      <c r="L22" s="132" t="s">
        <v>436</v>
      </c>
      <c r="M22" s="6">
        <f>IF(K22="Ya/Tidak",IF(L22="Ya",1,IF(L22="Tidak",0,"Blm Diisi")),IF(K22="A/B/C",IF(L22="A",1,IF(L22="B",0.5,IF(L22="C",0,"Blm Diisi"))),IF(K22="A/B/C/D",IF(L22="A",1,IF(L22="B",0.67,IF(L22="C",0.33,IF(L22="D",0,"Blm Diisi")))),IF(K22="A/B/C/D/E",IF(L22="A",1,IF(L22="B",0.75,IF(L22="C",0.5,IF(L22="D",0.25,IF(L22="E",0,"Blm Diisi")))))))))</f>
        <v>1</v>
      </c>
      <c r="N22" s="38"/>
      <c r="P22" s="37"/>
    </row>
    <row r="23" spans="1:16" customFormat="1" ht="115.2" x14ac:dyDescent="0.3">
      <c r="A23" s="35"/>
      <c r="B23" s="36"/>
      <c r="C23" s="36"/>
      <c r="D23" s="4" t="s">
        <v>10</v>
      </c>
      <c r="E23" s="3" t="s">
        <v>456</v>
      </c>
      <c r="F23" s="6" t="s">
        <v>150</v>
      </c>
      <c r="G23" s="7"/>
      <c r="H23" s="8"/>
      <c r="I23" s="2" t="s">
        <v>147</v>
      </c>
      <c r="J23" s="8"/>
      <c r="K23" s="6" t="s">
        <v>162</v>
      </c>
      <c r="L23" s="132" t="s">
        <v>436</v>
      </c>
      <c r="M23" s="6">
        <f>IF(K23="Ya/Tidak",IF(L23="Ya",1,IF(L23="Tidak",0,"Blm Diisi")),IF(K23="A/B/C",IF(L23="A",1,IF(L23="B",0.5,IF(L23="C",0,"Blm Diisi"))),IF(K23="A/B/C/D",IF(L23="A",1,IF(L23="B",0.67,IF(L23="C",0.33,IF(L23="D",0,"Blm Diisi")))),IF(K23="A/B/C/D/E",IF(L23="A",1,IF(L23="B",0.75,IF(L23="C",0.5,IF(L23="D",0.25,IF(L23="E",0,"Blm Diisi")))))))))</f>
        <v>1</v>
      </c>
      <c r="N23" s="38"/>
      <c r="P23" s="37"/>
    </row>
    <row r="24" spans="1:16" customFormat="1" x14ac:dyDescent="0.3">
      <c r="A24" s="44"/>
      <c r="B24" s="45" t="s">
        <v>19</v>
      </c>
      <c r="C24" s="46" t="s">
        <v>20</v>
      </c>
      <c r="D24" s="47"/>
      <c r="E24" s="48"/>
      <c r="F24" s="49"/>
      <c r="G24" s="49"/>
      <c r="H24" s="50">
        <v>1.25</v>
      </c>
      <c r="I24" s="50"/>
      <c r="J24" s="50"/>
      <c r="K24" s="51"/>
      <c r="L24" s="52"/>
      <c r="M24" s="51">
        <f>M25</f>
        <v>1.25</v>
      </c>
      <c r="N24" s="53">
        <f>M24/H24</f>
        <v>1</v>
      </c>
      <c r="P24" s="52"/>
    </row>
    <row r="25" spans="1:16" customFormat="1" x14ac:dyDescent="0.3">
      <c r="A25" s="29"/>
      <c r="B25" s="30"/>
      <c r="C25" s="30">
        <v>1</v>
      </c>
      <c r="D25" s="203" t="s">
        <v>21</v>
      </c>
      <c r="E25" s="203"/>
      <c r="F25" s="31"/>
      <c r="G25" s="31"/>
      <c r="H25" s="32">
        <v>1.25</v>
      </c>
      <c r="I25" s="32"/>
      <c r="J25" s="32">
        <v>1.25</v>
      </c>
      <c r="K25" s="33"/>
      <c r="L25" s="133"/>
      <c r="M25" s="33">
        <f>IF(COUNT(M26:M27)=COUNTA(M26:M27),AVERAGE(M26:M27)*J25,"ISI DULU")</f>
        <v>1.25</v>
      </c>
      <c r="N25" s="34">
        <f>M25/J25</f>
        <v>1</v>
      </c>
      <c r="P25" s="41"/>
    </row>
    <row r="26" spans="1:16" customFormat="1" ht="86.4" x14ac:dyDescent="0.3">
      <c r="A26" s="35"/>
      <c r="B26" s="36"/>
      <c r="C26" s="36"/>
      <c r="D26" s="4" t="s">
        <v>8</v>
      </c>
      <c r="E26" s="200" t="s">
        <v>457</v>
      </c>
      <c r="F26" s="6" t="s">
        <v>150</v>
      </c>
      <c r="G26" s="7"/>
      <c r="H26" s="8"/>
      <c r="I26" s="146" t="s">
        <v>439</v>
      </c>
      <c r="J26" s="8"/>
      <c r="K26" s="6" t="s">
        <v>161</v>
      </c>
      <c r="L26" s="132" t="s">
        <v>436</v>
      </c>
      <c r="M26" s="6">
        <f>IF(K26="Ya/Tidak",IF(L26="Ya",1,IF(L26="Tidak",0,"Blm Diisi")),IF(K26="A/B/C",IF(L26="A",1,IF(L26="B",0.5,IF(L26="C",0,"Blm Diisi"))),IF(K26="A/B/C/D",IF(L26="A",1,IF(L26="B",0.67,IF(L26="C",0.33,IF(L26="D",0,"Blm Diisi")))),IF(K26="A/B/C/D/E",IF(L26="A",1,IF(L26="B",0.75,IF(L26="C",0.5,IF(L26="D",0.25,IF(L26="E",0,"Blm Diisi")))))))))</f>
        <v>1</v>
      </c>
      <c r="N26" s="38"/>
      <c r="P26" s="37"/>
    </row>
    <row r="27" spans="1:16" customFormat="1" ht="86.4" x14ac:dyDescent="0.3">
      <c r="A27" s="35"/>
      <c r="B27" s="36"/>
      <c r="C27" s="36"/>
      <c r="D27" s="4" t="s">
        <v>9</v>
      </c>
      <c r="E27" s="3" t="s">
        <v>193</v>
      </c>
      <c r="F27" s="6" t="s">
        <v>150</v>
      </c>
      <c r="G27" s="7"/>
      <c r="H27" s="8"/>
      <c r="I27" s="3" t="s">
        <v>22</v>
      </c>
      <c r="J27" s="8"/>
      <c r="K27" s="6" t="s">
        <v>161</v>
      </c>
      <c r="L27" s="132" t="s">
        <v>436</v>
      </c>
      <c r="M27" s="6">
        <f>IF(K27="Ya/Tidak",IF(L27="Ya",1,IF(L27="Tidak",0,"Blm Diisi")),IF(K27="A/B/C",IF(L27="A",1,IF(L27="B",0.5,IF(L27="C",0,"Blm Diisi"))),IF(K27="A/B/C/D",IF(L27="A",1,IF(L27="B",0.67,IF(L27="C",0.33,IF(L27="D",0,"Blm Diisi")))),IF(K27="A/B/C/D/E",IF(L27="A",1,IF(L27="B",0.75,IF(L27="C",0.5,IF(L27="D",0.25,IF(L27="E",0,"Blm Diisi")))))))))</f>
        <v>1</v>
      </c>
      <c r="N27" s="38"/>
      <c r="P27" s="37"/>
    </row>
    <row r="28" spans="1:16" customFormat="1" x14ac:dyDescent="0.3">
      <c r="A28" s="29"/>
      <c r="B28" s="30"/>
      <c r="C28" s="30">
        <v>2</v>
      </c>
      <c r="D28" s="203" t="s">
        <v>194</v>
      </c>
      <c r="E28" s="203"/>
      <c r="F28" s="31"/>
      <c r="G28" s="31"/>
      <c r="H28" s="32">
        <v>2.5</v>
      </c>
      <c r="I28" s="32"/>
      <c r="J28" s="32"/>
      <c r="K28" s="33"/>
      <c r="L28" s="133"/>
      <c r="M28" s="33"/>
      <c r="N28" s="34"/>
      <c r="P28" s="41"/>
    </row>
    <row r="29" spans="1:16" customFormat="1" x14ac:dyDescent="0.3">
      <c r="A29" s="44"/>
      <c r="B29" s="45" t="s">
        <v>23</v>
      </c>
      <c r="C29" s="46" t="s">
        <v>24</v>
      </c>
      <c r="D29" s="47"/>
      <c r="E29" s="48"/>
      <c r="F29" s="49"/>
      <c r="G29" s="49"/>
      <c r="H29" s="50">
        <v>1.5</v>
      </c>
      <c r="I29" s="50"/>
      <c r="J29" s="50"/>
      <c r="K29" s="51"/>
      <c r="L29" s="52"/>
      <c r="M29" s="51">
        <f>M30</f>
        <v>1.5</v>
      </c>
      <c r="N29" s="53">
        <f>M29/H29</f>
        <v>1</v>
      </c>
      <c r="P29" s="52"/>
    </row>
    <row r="30" spans="1:16" customFormat="1" x14ac:dyDescent="0.3">
      <c r="A30" s="29"/>
      <c r="B30" s="30"/>
      <c r="C30" s="56" t="s">
        <v>25</v>
      </c>
      <c r="D30" s="56" t="s">
        <v>26</v>
      </c>
      <c r="E30" s="198"/>
      <c r="F30" s="31"/>
      <c r="G30" s="31"/>
      <c r="H30" s="32">
        <v>1.5</v>
      </c>
      <c r="I30" s="57"/>
      <c r="J30" s="32">
        <v>1.5</v>
      </c>
      <c r="K30" s="33"/>
      <c r="L30" s="133"/>
      <c r="M30" s="33">
        <f>IF(COUNT(M31:M32)=COUNTA(M31:M32),AVERAGE(M31:M32)*J30,"ISI DULU")</f>
        <v>1.5</v>
      </c>
      <c r="N30" s="34">
        <f>M30/J30</f>
        <v>1</v>
      </c>
      <c r="P30" s="41"/>
    </row>
    <row r="31" spans="1:16" customFormat="1" ht="86.4" x14ac:dyDescent="0.3">
      <c r="A31" s="35"/>
      <c r="B31" s="36"/>
      <c r="C31" s="58"/>
      <c r="D31" s="4" t="s">
        <v>16</v>
      </c>
      <c r="E31" s="3" t="s">
        <v>458</v>
      </c>
      <c r="F31" s="6" t="s">
        <v>150</v>
      </c>
      <c r="G31" s="7"/>
      <c r="H31" s="8"/>
      <c r="I31" s="3" t="s">
        <v>435</v>
      </c>
      <c r="J31" s="8"/>
      <c r="K31" s="6" t="s">
        <v>161</v>
      </c>
      <c r="L31" s="132" t="s">
        <v>436</v>
      </c>
      <c r="M31" s="6">
        <f>IF(K31="Ya/Tidak",IF(L31="Ya",1,IF(L31="Tidak",0,"Blm Diisi")),IF(K31="A/B/C",IF(L31="A",1,IF(L31="B",0.5,IF(L31="C",0,"Blm Diisi"))),IF(K31="A/B/C/D",IF(L31="A",1,IF(L31="B",0.67,IF(L31="C",0.33,IF(L31="D",0,"Blm Diisi")))),IF(K31="A/B/C/D/E",IF(L31="A",1,IF(L31="B",0.75,IF(L31="C",0.5,IF(L31="D",0.25,IF(L31="E",0,"Blm Diisi")))))))))</f>
        <v>1</v>
      </c>
      <c r="N31" s="38"/>
      <c r="P31" s="37"/>
    </row>
    <row r="32" spans="1:16" customFormat="1" ht="28.8" x14ac:dyDescent="0.3">
      <c r="A32" s="35"/>
      <c r="B32" s="36"/>
      <c r="C32" s="58"/>
      <c r="D32" s="4" t="s">
        <v>440</v>
      </c>
      <c r="E32" s="1" t="s">
        <v>27</v>
      </c>
      <c r="F32" s="6"/>
      <c r="G32" s="7"/>
      <c r="H32" s="8"/>
      <c r="I32" s="3" t="s">
        <v>14</v>
      </c>
      <c r="J32" s="8"/>
      <c r="K32" s="6" t="s">
        <v>14</v>
      </c>
      <c r="L32" s="132" t="s">
        <v>150</v>
      </c>
      <c r="M32" s="6">
        <f>IF(K32="Ya/Tidak",IF(L32="Ya",1,IF(L32="Tidak",0,"Blm Diisi")),IF(K32="A/B/C",IF(L32="A",1,IF(L32="B",0.5,IF(L32="C",0,"Blm Diisi"))),IF(K32="A/B/C/D",IF(L32="A",1,IF(L32="B",0.67,IF(L32="C",0.33,IF(L32="D",0,"Blm Diisi")))),IF(K32="A/B/C/D/E",IF(L32="A",1,IF(L32="B",0.75,IF(L32="C",0.5,IF(L32="D",0.25,IF(L32="E",0,"Blm Diisi")))))))))</f>
        <v>1</v>
      </c>
      <c r="N32" s="38"/>
      <c r="P32" s="37"/>
    </row>
    <row r="33" spans="1:16" customFormat="1" x14ac:dyDescent="0.3">
      <c r="A33" s="29"/>
      <c r="B33" s="30"/>
      <c r="C33" s="56" t="s">
        <v>28</v>
      </c>
      <c r="D33" s="56" t="s">
        <v>29</v>
      </c>
      <c r="E33" s="59"/>
      <c r="F33" s="31"/>
      <c r="G33" s="31"/>
      <c r="H33" s="32">
        <v>3</v>
      </c>
      <c r="I33" s="59"/>
      <c r="J33" s="32"/>
      <c r="K33" s="60"/>
      <c r="L33" s="133"/>
      <c r="M33" s="33"/>
      <c r="N33" s="34"/>
      <c r="P33" s="61"/>
    </row>
    <row r="34" spans="1:16" customFormat="1" x14ac:dyDescent="0.3">
      <c r="A34" s="44"/>
      <c r="B34" s="45" t="s">
        <v>31</v>
      </c>
      <c r="C34" s="46" t="s">
        <v>32</v>
      </c>
      <c r="D34" s="47"/>
      <c r="E34" s="48"/>
      <c r="F34" s="49"/>
      <c r="G34" s="49"/>
      <c r="H34" s="50">
        <v>2</v>
      </c>
      <c r="I34" s="50"/>
      <c r="J34" s="50"/>
      <c r="K34" s="51"/>
      <c r="L34" s="52"/>
      <c r="M34" s="51">
        <f>M35+M39+M42</f>
        <v>2</v>
      </c>
      <c r="N34" s="53">
        <f>M34/H34</f>
        <v>1</v>
      </c>
      <c r="P34" s="52"/>
    </row>
    <row r="35" spans="1:16" customFormat="1" x14ac:dyDescent="0.3">
      <c r="A35" s="29"/>
      <c r="B35" s="30"/>
      <c r="C35" s="30">
        <v>1</v>
      </c>
      <c r="D35" s="203" t="s">
        <v>33</v>
      </c>
      <c r="E35" s="203"/>
      <c r="F35" s="31"/>
      <c r="G35" s="31"/>
      <c r="H35" s="32">
        <v>0.625</v>
      </c>
      <c r="I35" s="32"/>
      <c r="J35" s="32">
        <v>0.625</v>
      </c>
      <c r="K35" s="33"/>
      <c r="L35" s="133"/>
      <c r="M35" s="33">
        <f>IF(COUNT(M36:M38)=COUNTA(M36:M38),AVERAGE(M36:M38)*J35,"ISI DULU")</f>
        <v>0.625</v>
      </c>
      <c r="N35" s="34">
        <f>M35/J35</f>
        <v>1</v>
      </c>
      <c r="P35" s="41"/>
    </row>
    <row r="36" spans="1:16" customFormat="1" ht="57.6" x14ac:dyDescent="0.3">
      <c r="A36" s="35"/>
      <c r="B36" s="36"/>
      <c r="C36" s="36"/>
      <c r="D36" s="4" t="s">
        <v>9</v>
      </c>
      <c r="E36" s="3" t="s">
        <v>36</v>
      </c>
      <c r="F36" s="6" t="s">
        <v>150</v>
      </c>
      <c r="G36" s="7"/>
      <c r="H36" s="8"/>
      <c r="I36" s="3" t="s">
        <v>37</v>
      </c>
      <c r="J36" s="8"/>
      <c r="K36" s="6" t="s">
        <v>162</v>
      </c>
      <c r="L36" s="132" t="s">
        <v>436</v>
      </c>
      <c r="M36" s="6">
        <f>IF(K36="Ya/Tidak",IF(L36="Ya",1,IF(L36="Tidak",0,"Blm Diisi")),IF(K36="A/B/C",IF(L36="A",1,IF(L36="B",0.5,IF(L36="C",0,"Blm Diisi"))),IF(K36="A/B/C/D",IF(L36="A",1,IF(L36="B",0.67,IF(L36="C",0.33,IF(L36="D",0,"Blm Diisi")))),IF(K36="A/B/C/D/E",IF(L36="A",1,IF(L36="B",0.75,IF(L36="C",0.5,IF(L36="D",0.25,IF(L36="E",0,"Blm Diisi")))))))))</f>
        <v>1</v>
      </c>
      <c r="N36" s="38"/>
      <c r="P36" s="37"/>
    </row>
    <row r="37" spans="1:16" customFormat="1" ht="57.6" x14ac:dyDescent="0.3">
      <c r="A37" s="35"/>
      <c r="B37" s="36"/>
      <c r="C37" s="36"/>
      <c r="D37" s="4" t="s">
        <v>10</v>
      </c>
      <c r="E37" s="3" t="s">
        <v>38</v>
      </c>
      <c r="F37" s="6" t="s">
        <v>150</v>
      </c>
      <c r="G37" s="7"/>
      <c r="H37" s="8"/>
      <c r="I37" s="3" t="s">
        <v>153</v>
      </c>
      <c r="J37" s="8"/>
      <c r="K37" s="6" t="s">
        <v>162</v>
      </c>
      <c r="L37" s="132" t="s">
        <v>436</v>
      </c>
      <c r="M37" s="6">
        <f>IF(K37="Ya/Tidak",IF(L37="Ya",1,IF(L37="Tidak",0,"Blm Diisi")),IF(K37="A/B/C",IF(L37="A",1,IF(L37="B",0.5,IF(L37="C",0,"Blm Diisi"))),IF(K37="A/B/C/D",IF(L37="A",1,IF(L37="B",0.67,IF(L37="C",0.33,IF(L37="D",0,"Blm Diisi")))),IF(K37="A/B/C/D/E",IF(L37="A",1,IF(L37="B",0.75,IF(L37="C",0.5,IF(L37="D",0.25,IF(L37="E",0,"Blm Diisi")))))))))</f>
        <v>1</v>
      </c>
      <c r="N37" s="38"/>
      <c r="P37" s="37"/>
    </row>
    <row r="38" spans="1:16" customFormat="1" ht="100.8" x14ac:dyDescent="0.3">
      <c r="A38" s="35"/>
      <c r="B38" s="36"/>
      <c r="C38" s="36"/>
      <c r="D38" s="4" t="s">
        <v>12</v>
      </c>
      <c r="E38" s="3" t="s">
        <v>40</v>
      </c>
      <c r="F38" s="6" t="s">
        <v>150</v>
      </c>
      <c r="G38" s="7"/>
      <c r="H38" s="8"/>
      <c r="I38" s="3" t="s">
        <v>41</v>
      </c>
      <c r="J38" s="8"/>
      <c r="K38" s="6" t="s">
        <v>162</v>
      </c>
      <c r="L38" s="132" t="s">
        <v>436</v>
      </c>
      <c r="M38" s="6">
        <f>IF(K38="Ya/Tidak",IF(L38="Ya",1,IF(L38="Tidak",0,"Blm Diisi")),IF(K38="A/B/C",IF(L38="A",1,IF(L38="B",0.5,IF(L38="C",0,"Blm Diisi"))),IF(K38="A/B/C/D",IF(L38="A",1,IF(L38="B",0.67,IF(L38="C",0.33,IF(L38="D",0,"Blm Diisi")))),IF(K38="A/B/C/D/E",IF(L38="A",1,IF(L38="B",0.75,IF(L38="C",0.5,IF(L38="D",0.25,IF(L38="E",0,"Blm Diisi")))))))))</f>
        <v>1</v>
      </c>
      <c r="N38" s="38"/>
      <c r="P38" s="37"/>
    </row>
    <row r="39" spans="1:16" customFormat="1" x14ac:dyDescent="0.3">
      <c r="A39" s="29"/>
      <c r="B39" s="30"/>
      <c r="C39" s="30">
        <v>2</v>
      </c>
      <c r="D39" s="203" t="s">
        <v>42</v>
      </c>
      <c r="E39" s="203"/>
      <c r="F39" s="31"/>
      <c r="G39" s="31"/>
      <c r="H39" s="32">
        <v>0.75</v>
      </c>
      <c r="I39" s="32"/>
      <c r="J39" s="32">
        <v>0.75</v>
      </c>
      <c r="K39" s="33"/>
      <c r="L39" s="133"/>
      <c r="M39" s="33">
        <f>IF(COUNT(M40:M41)=COUNTA(M40:M41),AVERAGE(M40:M41)*J39,"ISI DULU")</f>
        <v>0.75</v>
      </c>
      <c r="N39" s="34">
        <f>M39/J39</f>
        <v>1</v>
      </c>
      <c r="P39" s="41"/>
    </row>
    <row r="40" spans="1:16" customFormat="1" ht="57.6" x14ac:dyDescent="0.3">
      <c r="A40" s="35"/>
      <c r="B40" s="36"/>
      <c r="C40" s="36"/>
      <c r="D40" s="4" t="s">
        <v>10</v>
      </c>
      <c r="E40" s="3" t="s">
        <v>44</v>
      </c>
      <c r="F40" s="6" t="s">
        <v>150</v>
      </c>
      <c r="G40" s="7"/>
      <c r="H40" s="8"/>
      <c r="I40" s="3" t="s">
        <v>45</v>
      </c>
      <c r="J40" s="8"/>
      <c r="K40" s="6" t="s">
        <v>162</v>
      </c>
      <c r="L40" s="132" t="s">
        <v>436</v>
      </c>
      <c r="M40" s="6">
        <f>IF(K40="Ya/Tidak",IF(L40="Ya",1,IF(L40="Tidak",0,"Blm Diisi")),IF(K40="A/B/C",IF(L40="A",1,IF(L40="B",0.5,IF(L40="C",0,"Blm Diisi"))),IF(K40="A/B/C/D",IF(L40="A",1,IF(L40="B",0.67,IF(L40="C",0.33,IF(L40="D",0,"Blm Diisi")))),IF(K40="A/B/C/D/E",IF(L40="A",1,IF(L40="B",0.75,IF(L40="C",0.5,IF(L40="D",0.25,IF(L40="E",0,"Blm Diisi")))))))))</f>
        <v>1</v>
      </c>
      <c r="N40" s="38"/>
      <c r="P40" s="37"/>
    </row>
    <row r="41" spans="1:16" customFormat="1" ht="72" x14ac:dyDescent="0.3">
      <c r="A41" s="35"/>
      <c r="B41" s="36"/>
      <c r="C41" s="36"/>
      <c r="D41" s="4" t="s">
        <v>12</v>
      </c>
      <c r="E41" s="3" t="s">
        <v>221</v>
      </c>
      <c r="F41" s="6" t="s">
        <v>150</v>
      </c>
      <c r="G41" s="7"/>
      <c r="H41" s="8"/>
      <c r="I41" s="3" t="s">
        <v>45</v>
      </c>
      <c r="J41" s="6"/>
      <c r="K41" s="6" t="s">
        <v>162</v>
      </c>
      <c r="L41" s="37" t="s">
        <v>436</v>
      </c>
      <c r="M41" s="6">
        <f>IF(K41="Ya/Tidak",IF(L41="Ya",1,IF(L41="Tidak",0,"Blm Diisi")),IF(K41="A/B/C",IF(L41="A",1,IF(L41="B",0.5,IF(L41="C",0,"Blm Diisi"))),IF(K41="A/B/C/D",IF(L41="A",1,IF(L41="B",0.67,IF(L41="C",0.33,IF(L41="D",0,"Blm Diisi")))),IF(K41="A/B/C/D/E",IF(L41="A",1,IF(L41="B",0.75,IF(L41="C",0.5,IF(L41="D",0.25,IF(L41="E",0,"Blm Diisi")))))))))</f>
        <v>1</v>
      </c>
      <c r="N41" s="38"/>
      <c r="P41" s="37"/>
    </row>
    <row r="42" spans="1:16" customFormat="1" x14ac:dyDescent="0.3">
      <c r="A42" s="29"/>
      <c r="B42" s="30"/>
      <c r="C42" s="30">
        <v>3</v>
      </c>
      <c r="D42" s="203" t="s">
        <v>46</v>
      </c>
      <c r="E42" s="203"/>
      <c r="F42" s="31"/>
      <c r="G42" s="31"/>
      <c r="H42" s="32">
        <v>0.625</v>
      </c>
      <c r="I42" s="32"/>
      <c r="J42" s="32">
        <v>0.625</v>
      </c>
      <c r="K42" s="33"/>
      <c r="L42" s="133"/>
      <c r="M42" s="33">
        <f>IF(COUNT(M43:M44)=COUNTA(M43:M44),AVERAGE(M43:M44)*J42,"ISI DULU")</f>
        <v>0.625</v>
      </c>
      <c r="N42" s="34">
        <f>M42/J42</f>
        <v>1</v>
      </c>
      <c r="P42" s="41"/>
    </row>
    <row r="43" spans="1:16" customFormat="1" ht="57.6" x14ac:dyDescent="0.3">
      <c r="A43" s="35"/>
      <c r="B43" s="36"/>
      <c r="C43" s="36"/>
      <c r="D43" s="4" t="s">
        <v>9</v>
      </c>
      <c r="E43" s="3" t="s">
        <v>47</v>
      </c>
      <c r="F43" s="6" t="s">
        <v>150</v>
      </c>
      <c r="G43" s="7"/>
      <c r="H43" s="8"/>
      <c r="I43" s="55" t="s">
        <v>48</v>
      </c>
      <c r="J43" s="8"/>
      <c r="K43" s="6" t="s">
        <v>162</v>
      </c>
      <c r="L43" s="132" t="s">
        <v>436</v>
      </c>
      <c r="M43" s="6">
        <f>IF(K43="Ya/Tidak",IF(L43="Ya",1,IF(L43="Tidak",0,"Blm Diisi")),IF(K43="A/B/C",IF(L43="A",1,IF(L43="B",0.5,IF(L43="C",0,"Blm Diisi"))),IF(K43="A/B/C/D",IF(L43="A",1,IF(L43="B",0.67,IF(L43="C",0.33,IF(L43="D",0,"Blm Diisi")))),IF(K43="A/B/C/D/E",IF(L43="A",1,IF(L43="B",0.75,IF(L43="C",0.5,IF(L43="D",0.25,IF(L43="E",0,"Blm Diisi")))))))))</f>
        <v>1</v>
      </c>
      <c r="N43" s="38"/>
      <c r="P43" s="37"/>
    </row>
    <row r="44" spans="1:16" customFormat="1" ht="72" x14ac:dyDescent="0.3">
      <c r="A44" s="35"/>
      <c r="B44" s="36"/>
      <c r="C44" s="36"/>
      <c r="D44" s="4" t="s">
        <v>10</v>
      </c>
      <c r="E44" s="3" t="s">
        <v>49</v>
      </c>
      <c r="F44" s="6" t="s">
        <v>150</v>
      </c>
      <c r="G44" s="7"/>
      <c r="H44" s="8"/>
      <c r="I44" s="3" t="s">
        <v>50</v>
      </c>
      <c r="J44" s="8"/>
      <c r="K44" s="6" t="s">
        <v>161</v>
      </c>
      <c r="L44" s="132" t="s">
        <v>436</v>
      </c>
      <c r="M44" s="6">
        <f>IF(K44="Ya/Tidak",IF(L44="Ya",1,IF(L44="Tidak",0,"Blm Diisi")),IF(K44="A/B/C",IF(L44="A",1,IF(L44="B",0.5,IF(L44="C",0,"Blm Diisi"))),IF(K44="A/B/C/D",IF(L44="A",1,IF(L44="B",0.67,IF(L44="C",0.33,IF(L44="D",0,"Blm Diisi")))),IF(K44="A/B/C/D/E",IF(L44="A",1,IF(L44="B",0.75,IF(L44="C",0.5,IF(L44="D",0.25,IF(L44="E",0,"Blm Diisi")))))))))</f>
        <v>1</v>
      </c>
      <c r="N44" s="38"/>
      <c r="P44" s="37"/>
    </row>
    <row r="45" spans="1:16" customFormat="1" ht="15" customHeight="1" x14ac:dyDescent="0.3">
      <c r="A45" s="29"/>
      <c r="B45" s="30"/>
      <c r="C45" s="30">
        <v>4</v>
      </c>
      <c r="D45" s="203" t="s">
        <v>224</v>
      </c>
      <c r="E45" s="203"/>
      <c r="F45" s="60"/>
      <c r="G45" s="31"/>
      <c r="H45" s="32">
        <v>1</v>
      </c>
      <c r="I45" s="59"/>
      <c r="J45" s="32"/>
      <c r="K45" s="60"/>
      <c r="L45" s="63"/>
      <c r="M45" s="33"/>
      <c r="N45" s="34"/>
      <c r="P45" s="63"/>
    </row>
    <row r="46" spans="1:16" customFormat="1" x14ac:dyDescent="0.3">
      <c r="A46" s="44"/>
      <c r="B46" s="45" t="s">
        <v>51</v>
      </c>
      <c r="C46" s="46" t="s">
        <v>52</v>
      </c>
      <c r="D46" s="47"/>
      <c r="E46" s="48"/>
      <c r="F46" s="49"/>
      <c r="G46" s="49"/>
      <c r="H46" s="50">
        <v>3.5</v>
      </c>
      <c r="I46" s="50"/>
      <c r="J46" s="50"/>
      <c r="K46" s="51"/>
      <c r="L46" s="52"/>
      <c r="M46" s="51">
        <f>M47+M53+M57+M64+M67+M70</f>
        <v>3.5</v>
      </c>
      <c r="N46" s="53">
        <f>M46/H46</f>
        <v>1</v>
      </c>
      <c r="P46" s="52"/>
    </row>
    <row r="47" spans="1:16" customFormat="1" x14ac:dyDescent="0.3">
      <c r="A47" s="29"/>
      <c r="B47" s="30"/>
      <c r="C47" s="30">
        <v>1</v>
      </c>
      <c r="D47" s="203" t="s">
        <v>228</v>
      </c>
      <c r="E47" s="203"/>
      <c r="F47" s="31"/>
      <c r="G47" s="31"/>
      <c r="H47" s="32">
        <v>0.5</v>
      </c>
      <c r="I47" s="32"/>
      <c r="J47" s="32">
        <v>0.5</v>
      </c>
      <c r="K47" s="33"/>
      <c r="L47" s="133"/>
      <c r="M47" s="33">
        <f>IF(COUNT(M48:M51)=COUNTA(M48:M51),AVERAGE(M48:M51)*J47,"ISI DULU")</f>
        <v>0.5</v>
      </c>
      <c r="N47" s="34">
        <f>M47/J47</f>
        <v>1</v>
      </c>
      <c r="P47" s="41"/>
    </row>
    <row r="48" spans="1:16" customFormat="1" ht="57.6" x14ac:dyDescent="0.3">
      <c r="A48" s="35"/>
      <c r="B48" s="36"/>
      <c r="C48" s="36"/>
      <c r="D48" s="4" t="s">
        <v>8</v>
      </c>
      <c r="E48" s="3" t="s">
        <v>229</v>
      </c>
      <c r="F48" s="6" t="s">
        <v>150</v>
      </c>
      <c r="G48" s="7"/>
      <c r="H48" s="8"/>
      <c r="I48" s="3" t="s">
        <v>230</v>
      </c>
      <c r="J48" s="8"/>
      <c r="K48" s="6" t="s">
        <v>162</v>
      </c>
      <c r="L48" s="132" t="s">
        <v>436</v>
      </c>
      <c r="M48" s="6">
        <f>IF(K48="Ya/Tidak",IF(L48="Ya",1,IF(L48="Tidak",0,"Blm Diisi")),IF(K48="A/B/C",IF(L48="A",1,IF(L48="B",0.5,IF(L48="C",0,"Blm Diisi"))),IF(K48="A/B/C/D",IF(L48="A",1,IF(L48="B",0.67,IF(L48="C",0.33,IF(L48="D",0,"Blm Diisi")))),IF(K48="A/B/C/D/E",IF(L48="A",1,IF(L48="B",0.75,IF(L48="C",0.5,IF(L48="D",0.25,IF(L48="E",0,"Blm Diisi")))))))))</f>
        <v>1</v>
      </c>
      <c r="N48" s="38"/>
      <c r="P48" s="37"/>
    </row>
    <row r="49" spans="1:16" customFormat="1" ht="57.6" x14ac:dyDescent="0.3">
      <c r="A49" s="35"/>
      <c r="B49" s="36"/>
      <c r="C49" s="36"/>
      <c r="D49" s="4" t="s">
        <v>9</v>
      </c>
      <c r="E49" s="3" t="s">
        <v>231</v>
      </c>
      <c r="F49" s="6" t="s">
        <v>150</v>
      </c>
      <c r="G49" s="7"/>
      <c r="H49" s="8"/>
      <c r="I49" s="3" t="s">
        <v>232</v>
      </c>
      <c r="J49" s="8"/>
      <c r="K49" s="6" t="s">
        <v>162</v>
      </c>
      <c r="L49" s="132" t="s">
        <v>436</v>
      </c>
      <c r="M49" s="6">
        <f>IF(K49="Ya/Tidak",IF(L49="Ya",1,IF(L49="Tidak",0,"Blm Diisi")),IF(K49="A/B/C",IF(L49="A",1,IF(L49="B",0.5,IF(L49="C",0,"Blm Diisi"))),IF(K49="A/B/C/D",IF(L49="A",1,IF(L49="B",0.67,IF(L49="C",0.33,IF(L49="D",0,"Blm Diisi")))),IF(K49="A/B/C/D/E",IF(L49="A",1,IF(L49="B",0.75,IF(L49="C",0.5,IF(L49="D",0.25,IF(L49="E",0,"Blm Diisi")))))))))</f>
        <v>1</v>
      </c>
      <c r="N49" s="38"/>
      <c r="P49" s="37"/>
    </row>
    <row r="50" spans="1:16" customFormat="1" ht="72" x14ac:dyDescent="0.3">
      <c r="A50" s="35"/>
      <c r="B50" s="36"/>
      <c r="C50" s="36"/>
      <c r="D50" s="4" t="s">
        <v>13</v>
      </c>
      <c r="E50" s="3" t="s">
        <v>459</v>
      </c>
      <c r="F50" s="6"/>
      <c r="G50" s="7"/>
      <c r="H50" s="8"/>
      <c r="I50" s="3" t="s">
        <v>460</v>
      </c>
      <c r="J50" s="8"/>
      <c r="K50" s="6" t="s">
        <v>162</v>
      </c>
      <c r="L50" s="132" t="s">
        <v>436</v>
      </c>
      <c r="M50" s="6">
        <f>IF(K50="Ya/Tidak",IF(L50="Ya",1,IF(L50="Tidak",0,"Blm Diisi")),IF(K50="A/B/C",IF(L50="A",1,IF(L50="B",0.5,IF(L50="C",0,"Blm Diisi"))),IF(K50="A/B/C/D",IF(L50="A",1,IF(L50="B",0.67,IF(L50="C",0.33,IF(L50="D",0,"Blm Diisi")))),IF(K50="A/B/C/D/E",IF(L50="A",1,IF(L50="B",0.75,IF(L50="C",0.5,IF(L50="D",0.25,IF(L50="E",0,"Blm Diisi")))))))))</f>
        <v>1</v>
      </c>
      <c r="N50" s="38"/>
      <c r="P50" s="37"/>
    </row>
    <row r="51" spans="1:16" customFormat="1" ht="43.2" x14ac:dyDescent="0.3">
      <c r="A51" s="35"/>
      <c r="B51" s="36"/>
      <c r="C51" s="36"/>
      <c r="D51" s="4" t="s">
        <v>185</v>
      </c>
      <c r="E51" s="3" t="s">
        <v>443</v>
      </c>
      <c r="F51" s="6"/>
      <c r="G51" s="7"/>
      <c r="H51" s="8"/>
      <c r="I51" s="3" t="s">
        <v>53</v>
      </c>
      <c r="J51" s="8"/>
      <c r="K51" s="6" t="s">
        <v>161</v>
      </c>
      <c r="L51" s="132" t="s">
        <v>436</v>
      </c>
      <c r="M51" s="6">
        <f>IF(K51="Ya/Tidak",IF(L51="Ya",1,IF(L51="Tidak",0,"Blm Diisi")),IF(K51="A/B/C",IF(L51="A",1,IF(L51="B",0.5,IF(L51="C",0,"Blm Diisi"))),IF(K51="A/B/C/D",IF(L51="A",1,IF(L51="B",0.67,IF(L51="C",0.33,IF(L51="D",0,"Blm Diisi")))),IF(K51="A/B/C/D/E",IF(L51="A",1,IF(L51="B",0.75,IF(L51="C",0.5,IF(L51="D",0.25,IF(L51="E",0,"Blm Diisi")))))))))</f>
        <v>1</v>
      </c>
      <c r="N51" s="38"/>
      <c r="P51" s="37"/>
    </row>
    <row r="52" spans="1:16" customFormat="1" x14ac:dyDescent="0.3">
      <c r="A52" s="29"/>
      <c r="B52" s="30"/>
      <c r="C52" s="30">
        <v>2</v>
      </c>
      <c r="D52" s="203" t="s">
        <v>239</v>
      </c>
      <c r="E52" s="203"/>
      <c r="F52" s="31"/>
      <c r="G52" s="31"/>
      <c r="H52" s="32">
        <v>2</v>
      </c>
      <c r="I52" s="32"/>
      <c r="J52" s="32"/>
      <c r="K52" s="33"/>
      <c r="L52" s="133"/>
      <c r="M52" s="33"/>
      <c r="N52" s="34"/>
      <c r="P52" s="41"/>
    </row>
    <row r="53" spans="1:16" customFormat="1" x14ac:dyDescent="0.3">
      <c r="A53" s="29"/>
      <c r="B53" s="30"/>
      <c r="C53" s="30">
        <v>3</v>
      </c>
      <c r="D53" s="203" t="s">
        <v>250</v>
      </c>
      <c r="E53" s="203"/>
      <c r="F53" s="31"/>
      <c r="G53" s="31"/>
      <c r="H53" s="32">
        <v>0.5</v>
      </c>
      <c r="I53" s="32"/>
      <c r="J53" s="32">
        <v>0.5</v>
      </c>
      <c r="K53" s="33"/>
      <c r="L53" s="133"/>
      <c r="M53" s="33">
        <f>IF(COUNT(M54:M55)=COUNTA(M54:M55),AVERAGE(M54:M55)*J53,"ISI DULU")</f>
        <v>0.5</v>
      </c>
      <c r="N53" s="34">
        <f>M53/J53</f>
        <v>1</v>
      </c>
      <c r="P53" s="41"/>
    </row>
    <row r="54" spans="1:16" customFormat="1" ht="57.6" x14ac:dyDescent="0.3">
      <c r="A54" s="35"/>
      <c r="B54" s="36"/>
      <c r="C54" s="36"/>
      <c r="D54" s="4" t="s">
        <v>10</v>
      </c>
      <c r="E54" s="3" t="s">
        <v>54</v>
      </c>
      <c r="F54" s="6" t="s">
        <v>150</v>
      </c>
      <c r="G54" s="7"/>
      <c r="H54" s="8"/>
      <c r="I54" s="3" t="s">
        <v>255</v>
      </c>
      <c r="J54" s="8"/>
      <c r="K54" s="6" t="s">
        <v>162</v>
      </c>
      <c r="L54" s="37" t="s">
        <v>436</v>
      </c>
      <c r="M54" s="6">
        <f>IF(K54="Ya/Tidak",IF(L54="Ya",1,IF(L54="Tidak",0,"Blm Diisi")),IF(K54="A/B/C",IF(L54="A",1,IF(L54="B",0.5,IF(L54="C",0,"Blm Diisi"))),IF(K54="A/B/C/D",IF(L54="A",1,IF(L54="B",0.67,IF(L54="C",0.33,IF(L54="D",0,"Blm Diisi")))),IF(K54="A/B/C/D/E",IF(L54="A",1,IF(L54="B",0.75,IF(L54="C",0.5,IF(L54="D",0.25,IF(L54="E",0,"Blm Diisi")))))))))</f>
        <v>1</v>
      </c>
      <c r="N54" s="38"/>
      <c r="P54" s="37"/>
    </row>
    <row r="55" spans="1:16" customFormat="1" ht="100.8" x14ac:dyDescent="0.3">
      <c r="A55" s="35"/>
      <c r="B55" s="36"/>
      <c r="C55" s="36"/>
      <c r="D55" s="4" t="s">
        <v>13</v>
      </c>
      <c r="E55" s="3" t="s">
        <v>55</v>
      </c>
      <c r="F55" s="6" t="s">
        <v>150</v>
      </c>
      <c r="G55" s="7"/>
      <c r="H55" s="8"/>
      <c r="I55" s="3" t="s">
        <v>258</v>
      </c>
      <c r="J55" s="8"/>
      <c r="K55" s="6" t="s">
        <v>162</v>
      </c>
      <c r="L55" s="132" t="s">
        <v>436</v>
      </c>
      <c r="M55" s="6">
        <f>IF(K55="Ya/Tidak",IF(L55="Ya",1,IF(L55="Tidak",0,"Blm Diisi")),IF(K55="A/B/C",IF(L55="A",1,IF(L55="B",0.5,IF(L55="C",0,"Blm Diisi"))),IF(K55="A/B/C/D",IF(L55="A",1,IF(L55="B",0.67,IF(L55="C",0.33,IF(L55="D",0,"Blm Diisi")))),IF(K55="A/B/C/D/E",IF(L55="A",1,IF(L55="B",0.75,IF(L55="C",0.5,IF(L55="D",0.25,IF(L55="E",0,"Blm Diisi")))))))))</f>
        <v>1</v>
      </c>
      <c r="N55" s="38"/>
      <c r="P55" s="37"/>
    </row>
    <row r="56" spans="1:16" customFormat="1" x14ac:dyDescent="0.3">
      <c r="A56" s="29"/>
      <c r="B56" s="30"/>
      <c r="C56" s="30">
        <v>4</v>
      </c>
      <c r="D56" s="203" t="s">
        <v>260</v>
      </c>
      <c r="E56" s="203"/>
      <c r="F56" s="31"/>
      <c r="G56" s="31"/>
      <c r="H56" s="32">
        <v>6</v>
      </c>
      <c r="I56" s="32"/>
      <c r="J56" s="32"/>
      <c r="K56" s="33"/>
      <c r="L56" s="133"/>
      <c r="M56" s="33"/>
      <c r="N56" s="34"/>
      <c r="P56" s="41"/>
    </row>
    <row r="57" spans="1:16" customFormat="1" x14ac:dyDescent="0.3">
      <c r="A57" s="29"/>
      <c r="B57" s="30"/>
      <c r="C57" s="30">
        <v>5</v>
      </c>
      <c r="D57" s="203" t="s">
        <v>271</v>
      </c>
      <c r="E57" s="203"/>
      <c r="F57" s="31"/>
      <c r="G57" s="31"/>
      <c r="H57" s="32">
        <v>1</v>
      </c>
      <c r="I57" s="32" t="s">
        <v>57</v>
      </c>
      <c r="J57" s="32">
        <v>1</v>
      </c>
      <c r="K57" s="33"/>
      <c r="L57" s="133"/>
      <c r="M57" s="33">
        <f>IF(COUNT(M58:M63)=COUNTA(M58:M63),AVERAGE(M58:M63)*J57,"ISI DULU")</f>
        <v>1</v>
      </c>
      <c r="N57" s="34">
        <f>M57/J57</f>
        <v>1</v>
      </c>
      <c r="P57" s="41"/>
    </row>
    <row r="58" spans="1:16" customFormat="1" ht="57.6" x14ac:dyDescent="0.3">
      <c r="A58" s="35"/>
      <c r="B58" s="36"/>
      <c r="C58" s="36"/>
      <c r="D58" s="4" t="s">
        <v>8</v>
      </c>
      <c r="E58" s="3" t="s">
        <v>272</v>
      </c>
      <c r="F58" s="6" t="s">
        <v>150</v>
      </c>
      <c r="G58" s="7"/>
      <c r="H58" s="8"/>
      <c r="I58" s="3" t="s">
        <v>273</v>
      </c>
      <c r="J58" s="38"/>
      <c r="K58" s="6" t="s">
        <v>162</v>
      </c>
      <c r="L58" s="37" t="s">
        <v>436</v>
      </c>
      <c r="M58" s="6">
        <f t="shared" ref="M58:M63" si="0">IF(K58="Ya/Tidak",IF(L58="Ya",1,IF(L58="Tidak",0,"Blm Diisi")),IF(K58="A/B/C",IF(L58="A",1,IF(L58="B",0.5,IF(L58="C",0,"Blm Diisi"))),IF(K58="A/B/C/D",IF(L58="A",1,IF(L58="B",0.67,IF(L58="C",0.33,IF(L58="D",0,"Blm Diisi")))),IF(K58="A/B/C/D/E",IF(L58="A",1,IF(L58="B",0.75,IF(L58="C",0.5,IF(L58="D",0.25,IF(L58="E",0,"Blm Diisi")))))))))</f>
        <v>1</v>
      </c>
      <c r="N58" s="38"/>
      <c r="P58" s="37"/>
    </row>
    <row r="59" spans="1:16" customFormat="1" ht="115.2" x14ac:dyDescent="0.3">
      <c r="A59" s="35"/>
      <c r="B59" s="36"/>
      <c r="C59" s="36"/>
      <c r="D59" s="4" t="s">
        <v>9</v>
      </c>
      <c r="E59" s="3" t="s">
        <v>58</v>
      </c>
      <c r="F59" s="6" t="s">
        <v>150</v>
      </c>
      <c r="G59" s="7"/>
      <c r="H59" s="8"/>
      <c r="I59" s="3" t="s">
        <v>274</v>
      </c>
      <c r="J59" s="38"/>
      <c r="K59" s="6" t="s">
        <v>162</v>
      </c>
      <c r="L59" s="37" t="s">
        <v>436</v>
      </c>
      <c r="M59" s="6">
        <f t="shared" si="0"/>
        <v>1</v>
      </c>
      <c r="N59" s="38"/>
      <c r="P59" s="37"/>
    </row>
    <row r="60" spans="1:16" customFormat="1" ht="115.2" x14ac:dyDescent="0.3">
      <c r="A60" s="35"/>
      <c r="B60" s="36"/>
      <c r="C60" s="36"/>
      <c r="D60" s="4" t="s">
        <v>10</v>
      </c>
      <c r="E60" s="3" t="s">
        <v>59</v>
      </c>
      <c r="F60" s="6" t="s">
        <v>150</v>
      </c>
      <c r="G60" s="7"/>
      <c r="H60" s="8"/>
      <c r="I60" s="3" t="s">
        <v>275</v>
      </c>
      <c r="J60" s="38"/>
      <c r="K60" s="6" t="s">
        <v>162</v>
      </c>
      <c r="L60" s="37" t="s">
        <v>436</v>
      </c>
      <c r="M60" s="6">
        <f t="shared" si="0"/>
        <v>1</v>
      </c>
      <c r="N60" s="38"/>
      <c r="P60" s="37"/>
    </row>
    <row r="61" spans="1:16" customFormat="1" ht="72" x14ac:dyDescent="0.3">
      <c r="A61" s="35"/>
      <c r="B61" s="36"/>
      <c r="C61" s="36"/>
      <c r="D61" s="4" t="s">
        <v>12</v>
      </c>
      <c r="E61" s="3" t="s">
        <v>276</v>
      </c>
      <c r="F61" s="6" t="s">
        <v>150</v>
      </c>
      <c r="G61" s="7"/>
      <c r="H61" s="8"/>
      <c r="I61" s="3" t="s">
        <v>488</v>
      </c>
      <c r="J61" s="38"/>
      <c r="K61" s="6" t="s">
        <v>190</v>
      </c>
      <c r="L61" s="135" t="s">
        <v>436</v>
      </c>
      <c r="M61" s="6">
        <f t="shared" si="0"/>
        <v>1</v>
      </c>
      <c r="N61" s="38"/>
      <c r="P61" s="43"/>
    </row>
    <row r="62" spans="1:16" customFormat="1" ht="43.2" x14ac:dyDescent="0.3">
      <c r="A62" s="35"/>
      <c r="B62" s="36"/>
      <c r="C62" s="36"/>
      <c r="D62" s="4" t="s">
        <v>13</v>
      </c>
      <c r="E62" s="3" t="s">
        <v>278</v>
      </c>
      <c r="F62" s="6" t="s">
        <v>150</v>
      </c>
      <c r="G62" s="7"/>
      <c r="H62" s="8"/>
      <c r="I62" s="3" t="s">
        <v>279</v>
      </c>
      <c r="J62" s="38"/>
      <c r="K62" s="6" t="s">
        <v>161</v>
      </c>
      <c r="L62" s="37" t="s">
        <v>436</v>
      </c>
      <c r="M62" s="6">
        <f t="shared" si="0"/>
        <v>1</v>
      </c>
      <c r="N62" s="38"/>
      <c r="P62" s="37"/>
    </row>
    <row r="63" spans="1:16" customFormat="1" ht="115.2" x14ac:dyDescent="0.3">
      <c r="A63" s="35"/>
      <c r="B63" s="36"/>
      <c r="C63" s="36"/>
      <c r="D63" s="4" t="s">
        <v>16</v>
      </c>
      <c r="E63" s="3" t="s">
        <v>461</v>
      </c>
      <c r="F63" s="6" t="s">
        <v>150</v>
      </c>
      <c r="G63" s="7"/>
      <c r="H63" s="8"/>
      <c r="I63" s="158" t="s">
        <v>464</v>
      </c>
      <c r="J63" s="7"/>
      <c r="K63" s="6" t="s">
        <v>162</v>
      </c>
      <c r="L63" s="37" t="s">
        <v>436</v>
      </c>
      <c r="M63" s="6">
        <f t="shared" si="0"/>
        <v>1</v>
      </c>
      <c r="N63" s="38"/>
      <c r="P63" s="37"/>
    </row>
    <row r="64" spans="1:16" customFormat="1" x14ac:dyDescent="0.3">
      <c r="A64" s="29"/>
      <c r="B64" s="30"/>
      <c r="C64" s="30">
        <v>6</v>
      </c>
      <c r="D64" s="203" t="s">
        <v>283</v>
      </c>
      <c r="E64" s="203"/>
      <c r="F64" s="31"/>
      <c r="G64" s="31"/>
      <c r="H64" s="32">
        <v>0.5</v>
      </c>
      <c r="I64" s="32"/>
      <c r="J64" s="32">
        <v>0.5</v>
      </c>
      <c r="K64" s="33"/>
      <c r="L64" s="68"/>
      <c r="M64" s="33">
        <f>IF(COUNT(M65:M66)=COUNTA(M65:M66),AVERAGE(M65:M66)*J64,"ISI DULU")</f>
        <v>0.5</v>
      </c>
      <c r="N64" s="34">
        <f>M64/J64</f>
        <v>1</v>
      </c>
      <c r="P64" s="68"/>
    </row>
    <row r="65" spans="1:16" customFormat="1" ht="115.2" x14ac:dyDescent="0.3">
      <c r="A65" s="35"/>
      <c r="B65" s="36"/>
      <c r="C65" s="36"/>
      <c r="D65" s="4" t="s">
        <v>9</v>
      </c>
      <c r="E65" s="3" t="s">
        <v>60</v>
      </c>
      <c r="F65" s="6" t="s">
        <v>150</v>
      </c>
      <c r="G65" s="7"/>
      <c r="H65" s="8"/>
      <c r="I65" s="3" t="s">
        <v>286</v>
      </c>
      <c r="J65" s="7"/>
      <c r="K65" s="6" t="s">
        <v>162</v>
      </c>
      <c r="L65" s="37" t="s">
        <v>436</v>
      </c>
      <c r="M65" s="6">
        <f>IF(K65="Ya/Tidak",IF(L65="Ya",1,IF(L65="Tidak",0,"Blm Diisi")),IF(K65="A/B/C",IF(L65="A",1,IF(L65="B",0.5,IF(L65="C",0,"Blm Diisi"))),IF(K65="A/B/C/D",IF(L65="A",1,IF(L65="B",0.67,IF(L65="C",0.33,IF(L65="D",0,"Blm Diisi")))),IF(K65="A/B/C/D/E",IF(L65="A",1,IF(L65="B",0.75,IF(L65="C",0.5,IF(L65="D",0.25,IF(L65="E",0,"Blm Diisi")))))))))</f>
        <v>1</v>
      </c>
      <c r="N65" s="38"/>
      <c r="P65" s="37"/>
    </row>
    <row r="66" spans="1:16" customFormat="1" ht="86.4" customHeight="1" x14ac:dyDescent="0.3">
      <c r="A66" s="35"/>
      <c r="B66" s="36"/>
      <c r="C66" s="36"/>
      <c r="D66" s="4" t="s">
        <v>10</v>
      </c>
      <c r="E66" s="3" t="s">
        <v>61</v>
      </c>
      <c r="F66" s="6" t="s">
        <v>150</v>
      </c>
      <c r="G66" s="7"/>
      <c r="H66" s="8"/>
      <c r="I66" s="3" t="s">
        <v>287</v>
      </c>
      <c r="J66" s="7"/>
      <c r="K66" s="6" t="s">
        <v>161</v>
      </c>
      <c r="L66" s="37" t="s">
        <v>436</v>
      </c>
      <c r="M66" s="6">
        <f>IF(K66="Ya/Tidak",IF(L66="Ya",1,IF(L66="Tidak",0,"Blm Diisi")),IF(K66="A/B/C",IF(L66="A",1,IF(L66="B",0.5,IF(L66="C",0,"Blm Diisi"))),IF(K66="A/B/C/D",IF(L66="A",1,IF(L66="B",0.67,IF(L66="C",0.33,IF(L66="D",0,"Blm Diisi")))),IF(K66="A/B/C/D/E",IF(L66="A",1,IF(L66="B",0.75,IF(L66="C",0.5,IF(L66="D",0.25,IF(L66="E",0,"Blm Diisi")))))))))</f>
        <v>1</v>
      </c>
      <c r="N66" s="38"/>
      <c r="P66" s="37"/>
    </row>
    <row r="67" spans="1:16" customFormat="1" x14ac:dyDescent="0.3">
      <c r="A67" s="29"/>
      <c r="B67" s="30"/>
      <c r="C67" s="30">
        <v>7</v>
      </c>
      <c r="D67" s="203" t="s">
        <v>289</v>
      </c>
      <c r="E67" s="203"/>
      <c r="F67" s="31"/>
      <c r="G67" s="31"/>
      <c r="H67" s="32">
        <v>0.5</v>
      </c>
      <c r="I67" s="32"/>
      <c r="J67" s="32">
        <v>0.5</v>
      </c>
      <c r="K67" s="33"/>
      <c r="L67" s="134"/>
      <c r="M67" s="33">
        <f>IF(COUNT(M68:M69)=COUNTA(M68:M69),AVERAGE(M68:M69)*J67,"ISI DULU")</f>
        <v>0.5</v>
      </c>
      <c r="N67" s="34">
        <f>M67/J67</f>
        <v>1</v>
      </c>
      <c r="P67" s="68"/>
    </row>
    <row r="68" spans="1:16" customFormat="1" ht="87.6" customHeight="1" x14ac:dyDescent="0.3">
      <c r="A68" s="35"/>
      <c r="B68" s="36"/>
      <c r="C68" s="36"/>
      <c r="D68" s="4" t="s">
        <v>12</v>
      </c>
      <c r="E68" s="3" t="s">
        <v>62</v>
      </c>
      <c r="F68" s="6"/>
      <c r="G68" s="7"/>
      <c r="H68" s="8"/>
      <c r="I68" s="3" t="s">
        <v>63</v>
      </c>
      <c r="J68" s="8"/>
      <c r="K68" s="6" t="s">
        <v>162</v>
      </c>
      <c r="L68" s="132" t="s">
        <v>436</v>
      </c>
      <c r="M68" s="6">
        <f>IF(K68="Ya/Tidak",IF(L68="Ya",1,IF(L68="Tidak",0,"Blm Diisi")),IF(K68="A/B/C",IF(L68="A",1,IF(L68="B",0.5,IF(L68="C",0,"Blm Diisi"))),IF(K68="A/B/C/D",IF(L68="A",1,IF(L68="B",0.67,IF(L68="C",0.33,IF(L68="D",0,"Blm Diisi")))),IF(K68="A/B/C/D/E",IF(L68="A",1,IF(L68="B",0.75,IF(L68="C",0.5,IF(L68="D",0.25,IF(L68="E",0,"Blm Diisi")))))))))</f>
        <v>1</v>
      </c>
      <c r="N68" s="38"/>
      <c r="P68" s="37"/>
    </row>
    <row r="69" spans="1:16" customFormat="1" ht="100.8" x14ac:dyDescent="0.3">
      <c r="A69" s="35"/>
      <c r="B69" s="36"/>
      <c r="C69" s="36"/>
      <c r="D69" s="4" t="s">
        <v>13</v>
      </c>
      <c r="E69" s="3" t="s">
        <v>64</v>
      </c>
      <c r="F69" s="69"/>
      <c r="G69" s="6"/>
      <c r="H69" s="8"/>
      <c r="I69" s="3" t="s">
        <v>65</v>
      </c>
      <c r="J69" s="8"/>
      <c r="K69" s="6" t="s">
        <v>190</v>
      </c>
      <c r="L69" s="135" t="s">
        <v>436</v>
      </c>
      <c r="M69" s="6">
        <f>IF(K69="Ya/Tidak",IF(L69="Ya",1,IF(L69="Tidak",0,"Blm Diisi")),IF(K69="A/B/C",IF(L69="A",1,IF(L69="B",0.5,IF(L69="C",0,"Blm Diisi"))),IF(K69="A/B/C/D",IF(L69="A",1,IF(L69="B",0.67,IF(L69="C",0.33,IF(L69="D",0,"Blm Diisi")))),IF(K69="A/B/C/D/E",IF(L69="A",1,IF(L69="B",0.75,IF(L69="C",0.5,IF(L69="D",0.25,IF(L69="E",0,"Blm Diisi")))))))))</f>
        <v>1</v>
      </c>
      <c r="N69" s="38"/>
      <c r="P69" s="37"/>
    </row>
    <row r="70" spans="1:16" customFormat="1" x14ac:dyDescent="0.3">
      <c r="A70" s="29"/>
      <c r="B70" s="30"/>
      <c r="C70" s="30" t="s">
        <v>296</v>
      </c>
      <c r="D70" s="203" t="s">
        <v>297</v>
      </c>
      <c r="E70" s="203"/>
      <c r="F70" s="31"/>
      <c r="G70" s="31"/>
      <c r="H70" s="32">
        <v>0.5</v>
      </c>
      <c r="I70" s="32"/>
      <c r="J70" s="32">
        <v>0.5</v>
      </c>
      <c r="K70" s="33"/>
      <c r="L70" s="134"/>
      <c r="M70" s="33">
        <f>IF(COUNT(M71:M71)=COUNTA(M71:M71),AVERAGE(M71:M71)*J70,"ISI DULU")</f>
        <v>0.5</v>
      </c>
      <c r="N70" s="34">
        <f>M70/J70</f>
        <v>1</v>
      </c>
      <c r="P70" s="41"/>
    </row>
    <row r="71" spans="1:16" customFormat="1" ht="28.8" x14ac:dyDescent="0.3">
      <c r="A71" s="35"/>
      <c r="B71" s="36"/>
      <c r="C71" s="36"/>
      <c r="D71" s="4" t="s">
        <v>9</v>
      </c>
      <c r="E71" s="3" t="s">
        <v>300</v>
      </c>
      <c r="F71" s="6" t="s">
        <v>150</v>
      </c>
      <c r="G71" s="7"/>
      <c r="H71" s="8"/>
      <c r="I71" s="3" t="s">
        <v>301</v>
      </c>
      <c r="J71" s="38"/>
      <c r="K71" s="6" t="s">
        <v>14</v>
      </c>
      <c r="L71" s="37" t="s">
        <v>150</v>
      </c>
      <c r="M71" s="6">
        <f>IF(K71="Ya/Tidak",IF(L71="Ya",1,IF(L71="Tidak",0,"Blm Diisi")),IF(K71="A/B/C",IF(L71="A",1,IF(L71="B",0.5,IF(L71="C",0,"Blm Diisi"))),IF(K71="A/B/C/D",IF(L71="A",1,IF(L71="B",0.67,IF(L71="C",0.33,IF(L71="D",0,"Blm Diisi")))),IF(K71="A/B/C/D/E",IF(L71="A",1,IF(L71="B",0.75,IF(L71="C",0.5,IF(L71="D",0.25,IF(L71="E",0,"Blm Diisi")))))))))</f>
        <v>1</v>
      </c>
      <c r="N71" s="38"/>
      <c r="P71" s="37"/>
    </row>
    <row r="72" spans="1:16" customFormat="1" x14ac:dyDescent="0.3">
      <c r="A72" s="44"/>
      <c r="B72" s="45" t="s">
        <v>67</v>
      </c>
      <c r="C72" s="46" t="s">
        <v>68</v>
      </c>
      <c r="D72" s="47"/>
      <c r="E72" s="48"/>
      <c r="F72" s="49"/>
      <c r="G72" s="49"/>
      <c r="H72" s="50">
        <v>3</v>
      </c>
      <c r="I72" s="50"/>
      <c r="J72" s="50"/>
      <c r="K72" s="51"/>
      <c r="L72" s="52"/>
      <c r="M72" s="51">
        <f>M73+M80</f>
        <v>3</v>
      </c>
      <c r="N72" s="53">
        <f>M72/H72</f>
        <v>1</v>
      </c>
      <c r="P72" s="52"/>
    </row>
    <row r="73" spans="1:16" customFormat="1" x14ac:dyDescent="0.3">
      <c r="A73" s="29"/>
      <c r="B73" s="30"/>
      <c r="C73" s="30">
        <v>1</v>
      </c>
      <c r="D73" s="203" t="s">
        <v>69</v>
      </c>
      <c r="E73" s="203"/>
      <c r="F73" s="31"/>
      <c r="G73" s="31"/>
      <c r="H73" s="32">
        <v>1</v>
      </c>
      <c r="I73" s="32"/>
      <c r="J73" s="32">
        <v>1</v>
      </c>
      <c r="K73" s="33"/>
      <c r="L73" s="133"/>
      <c r="M73" s="33">
        <f>IF(COUNT(M74:M79)=COUNTA(M74:M79),AVERAGE(M74:M79)*J73,"ISI DULU")</f>
        <v>1</v>
      </c>
      <c r="N73" s="34">
        <f>M73/J73</f>
        <v>1</v>
      </c>
      <c r="P73" s="41"/>
    </row>
    <row r="74" spans="1:16" customFormat="1" ht="57.6" x14ac:dyDescent="0.3">
      <c r="A74" s="35"/>
      <c r="B74" s="36"/>
      <c r="C74" s="36"/>
      <c r="D74" s="4" t="s">
        <v>8</v>
      </c>
      <c r="E74" s="3" t="s">
        <v>305</v>
      </c>
      <c r="F74" s="6" t="s">
        <v>150</v>
      </c>
      <c r="G74" s="7"/>
      <c r="H74" s="8"/>
      <c r="I74" s="3" t="s">
        <v>306</v>
      </c>
      <c r="J74" s="8"/>
      <c r="K74" s="6" t="s">
        <v>162</v>
      </c>
      <c r="L74" s="37" t="s">
        <v>436</v>
      </c>
      <c r="M74" s="6">
        <f t="shared" ref="M74:M79" si="1">IF(K74="Ya/Tidak",IF(L74="Ya",1,IF(L74="Tidak",0,"Blm Diisi")),IF(K74="A/B/C",IF(L74="A",1,IF(L74="B",0.5,IF(L74="C",0,"Blm Diisi"))),IF(K74="A/B/C/D",IF(L74="A",1,IF(L74="B",0.67,IF(L74="C",0.33,IF(L74="D",0,"Blm Diisi")))),IF(K74="A/B/C/D/E",IF(L74="A",1,IF(L74="B",0.75,IF(L74="C",0.5,IF(L74="D",0.25,IF(L74="E",0,"Blm Diisi")))))))))</f>
        <v>1</v>
      </c>
      <c r="N74" s="38"/>
      <c r="P74" s="37"/>
    </row>
    <row r="75" spans="1:16" customFormat="1" ht="57.6" x14ac:dyDescent="0.3">
      <c r="A75" s="35"/>
      <c r="B75" s="36"/>
      <c r="C75" s="36"/>
      <c r="D75" s="4" t="s">
        <v>9</v>
      </c>
      <c r="E75" s="3" t="s">
        <v>307</v>
      </c>
      <c r="F75" s="6" t="s">
        <v>150</v>
      </c>
      <c r="G75" s="7"/>
      <c r="H75" s="8"/>
      <c r="I75" s="3" t="s">
        <v>308</v>
      </c>
      <c r="J75" s="8"/>
      <c r="K75" s="6" t="s">
        <v>162</v>
      </c>
      <c r="L75" s="37" t="s">
        <v>436</v>
      </c>
      <c r="M75" s="6">
        <f t="shared" si="1"/>
        <v>1</v>
      </c>
      <c r="N75" s="38"/>
      <c r="P75" s="37"/>
    </row>
    <row r="76" spans="1:16" customFormat="1" ht="57.6" x14ac:dyDescent="0.3">
      <c r="A76" s="35"/>
      <c r="B76" s="36"/>
      <c r="C76" s="36"/>
      <c r="D76" s="4" t="s">
        <v>10</v>
      </c>
      <c r="E76" s="3" t="s">
        <v>309</v>
      </c>
      <c r="F76" s="6" t="s">
        <v>150</v>
      </c>
      <c r="G76" s="7"/>
      <c r="H76" s="8"/>
      <c r="I76" s="3" t="s">
        <v>310</v>
      </c>
      <c r="J76" s="8"/>
      <c r="K76" s="6" t="s">
        <v>162</v>
      </c>
      <c r="L76" s="37" t="s">
        <v>436</v>
      </c>
      <c r="M76" s="6">
        <f t="shared" si="1"/>
        <v>1</v>
      </c>
      <c r="N76" s="38"/>
      <c r="P76" s="37"/>
    </row>
    <row r="77" spans="1:16" customFormat="1" ht="72" x14ac:dyDescent="0.3">
      <c r="A77" s="35"/>
      <c r="B77" s="36"/>
      <c r="C77" s="36"/>
      <c r="D77" s="4" t="s">
        <v>12</v>
      </c>
      <c r="E77" s="3" t="s">
        <v>70</v>
      </c>
      <c r="F77" s="6"/>
      <c r="G77" s="7"/>
      <c r="H77" s="8"/>
      <c r="I77" s="3" t="s">
        <v>71</v>
      </c>
      <c r="J77" s="8"/>
      <c r="K77" s="6" t="s">
        <v>162</v>
      </c>
      <c r="L77" s="132" t="s">
        <v>436</v>
      </c>
      <c r="M77" s="6">
        <f t="shared" si="1"/>
        <v>1</v>
      </c>
      <c r="N77" s="38"/>
      <c r="P77" s="37"/>
    </row>
    <row r="78" spans="1:16" customFormat="1" ht="72" x14ac:dyDescent="0.3">
      <c r="A78" s="35"/>
      <c r="B78" s="36"/>
      <c r="C78" s="36"/>
      <c r="D78" s="4" t="s">
        <v>13</v>
      </c>
      <c r="E78" s="3" t="s">
        <v>72</v>
      </c>
      <c r="F78" s="6"/>
      <c r="G78" s="7"/>
      <c r="H78" s="8"/>
      <c r="I78" s="3" t="s">
        <v>73</v>
      </c>
      <c r="J78" s="8"/>
      <c r="K78" s="6" t="s">
        <v>162</v>
      </c>
      <c r="L78" s="132" t="s">
        <v>436</v>
      </c>
      <c r="M78" s="6">
        <f t="shared" si="1"/>
        <v>1</v>
      </c>
      <c r="N78" s="38"/>
      <c r="P78" s="37"/>
    </row>
    <row r="79" spans="1:16" customFormat="1" ht="57.6" x14ac:dyDescent="0.3">
      <c r="A79" s="35"/>
      <c r="B79" s="36"/>
      <c r="C79" s="36"/>
      <c r="D79" s="4" t="s">
        <v>16</v>
      </c>
      <c r="E79" s="3" t="s">
        <v>74</v>
      </c>
      <c r="F79" s="6"/>
      <c r="G79" s="7"/>
      <c r="H79" s="8"/>
      <c r="I79" s="2" t="s">
        <v>154</v>
      </c>
      <c r="J79" s="8"/>
      <c r="K79" s="6" t="s">
        <v>162</v>
      </c>
      <c r="L79" s="132" t="s">
        <v>436</v>
      </c>
      <c r="M79" s="6">
        <f t="shared" si="1"/>
        <v>1</v>
      </c>
      <c r="N79" s="38"/>
      <c r="P79" s="37"/>
    </row>
    <row r="80" spans="1:16" customFormat="1" x14ac:dyDescent="0.3">
      <c r="A80" s="29"/>
      <c r="B80" s="30"/>
      <c r="C80" s="30">
        <v>2</v>
      </c>
      <c r="D80" s="203" t="s">
        <v>75</v>
      </c>
      <c r="E80" s="203"/>
      <c r="F80" s="31"/>
      <c r="G80" s="31"/>
      <c r="H80" s="32">
        <v>2</v>
      </c>
      <c r="I80" s="32"/>
      <c r="J80" s="32">
        <v>2</v>
      </c>
      <c r="K80" s="33"/>
      <c r="L80" s="133"/>
      <c r="M80" s="33">
        <f>IF(COUNT(M81:M83)=COUNTA(M81:M83),AVERAGE(M81:M83)*J80,"ISI DULU")</f>
        <v>2</v>
      </c>
      <c r="N80" s="34">
        <f>M80/J80</f>
        <v>1</v>
      </c>
      <c r="P80" s="41"/>
    </row>
    <row r="81" spans="1:16" customFormat="1" ht="115.2" x14ac:dyDescent="0.3">
      <c r="A81" s="35"/>
      <c r="B81" s="36"/>
      <c r="C81" s="36"/>
      <c r="D81" s="4" t="s">
        <v>8</v>
      </c>
      <c r="E81" s="3" t="s">
        <v>311</v>
      </c>
      <c r="F81" s="6" t="s">
        <v>150</v>
      </c>
      <c r="G81" s="7"/>
      <c r="H81" s="8"/>
      <c r="I81" s="3" t="s">
        <v>312</v>
      </c>
      <c r="J81" s="38"/>
      <c r="K81" s="6" t="s">
        <v>162</v>
      </c>
      <c r="L81" s="37" t="s">
        <v>436</v>
      </c>
      <c r="M81" s="6">
        <f>IF(K81="Ya/Tidak",IF(L81="Ya",1,IF(L81="Tidak",0,"Blm Diisi")),IF(K81="A/B/C",IF(L81="A",1,IF(L81="B",0.5,IF(L81="C",0,"Blm Diisi"))),IF(K81="A/B/C/D",IF(L81="A",1,IF(L81="B",0.67,IF(L81="C",0.33,IF(L81="D",0,"Blm Diisi")))),IF(K81="A/B/C/D/E",IF(L81="A",1,IF(L81="B",0.75,IF(L81="C",0.5,IF(L81="D",0.25,IF(L81="E",0,"Blm Diisi")))))))))</f>
        <v>1</v>
      </c>
      <c r="N81" s="38"/>
      <c r="P81" s="37"/>
    </row>
    <row r="82" spans="1:16" customFormat="1" ht="86.4" x14ac:dyDescent="0.3">
      <c r="A82" s="35"/>
      <c r="B82" s="36"/>
      <c r="C82" s="36"/>
      <c r="D82" s="4" t="s">
        <v>13</v>
      </c>
      <c r="E82" s="3" t="s">
        <v>319</v>
      </c>
      <c r="F82" s="6" t="s">
        <v>150</v>
      </c>
      <c r="G82" s="7"/>
      <c r="H82" s="8"/>
      <c r="I82" s="3" t="s">
        <v>320</v>
      </c>
      <c r="J82" s="38"/>
      <c r="K82" s="6" t="s">
        <v>190</v>
      </c>
      <c r="L82" s="135" t="s">
        <v>436</v>
      </c>
      <c r="M82" s="6">
        <f>IF(K82="Ya/Tidak",IF(L82="Ya",1,IF(L82="Tidak",0,"Blm Diisi")),IF(K82="A/B/C",IF(L82="A",1,IF(L82="B",0.5,IF(L82="C",0,"Blm Diisi"))),IF(K82="A/B/C/D",IF(L82="A",1,IF(L82="B",0.67,IF(L82="C",0.33,IF(L82="D",0,"Blm Diisi")))),IF(K82="A/B/C/D/E",IF(L82="A",1,IF(L82="B",0.75,IF(L82="C",0.5,IF(L82="D",0.25,IF(L82="E",0,"Blm Diisi")))))))))</f>
        <v>1</v>
      </c>
      <c r="N82" s="38"/>
      <c r="P82" s="43"/>
    </row>
    <row r="83" spans="1:16" customFormat="1" ht="86.4" x14ac:dyDescent="0.3">
      <c r="A83" s="35"/>
      <c r="B83" s="36"/>
      <c r="C83" s="36"/>
      <c r="D83" s="4" t="s">
        <v>185</v>
      </c>
      <c r="E83" s="3" t="s">
        <v>76</v>
      </c>
      <c r="F83" s="6"/>
      <c r="G83" s="7"/>
      <c r="H83" s="8"/>
      <c r="I83" s="3" t="s">
        <v>77</v>
      </c>
      <c r="J83" s="8"/>
      <c r="K83" s="6" t="s">
        <v>162</v>
      </c>
      <c r="L83" s="132" t="s">
        <v>436</v>
      </c>
      <c r="M83" s="6">
        <f>IF(K83="Ya/Tidak",IF(L83="Ya",1,IF(L83="Tidak",0,"Blm Diisi")),IF(K83="A/B/C",IF(L83="A",1,IF(L83="B",0.5,IF(L83="C",0,"Blm Diisi"))),IF(K83="A/B/C/D",IF(L83="A",1,IF(L83="B",0.67,IF(L83="C",0.33,IF(L83="D",0,"Blm Diisi")))),IF(K83="A/B/C/D/E",IF(L83="A",1,IF(L83="B",0.75,IF(L83="C",0.5,IF(L83="D",0.25,IF(L83="E",0,"Blm Diisi")))))))))</f>
        <v>1</v>
      </c>
      <c r="N83" s="38"/>
      <c r="P83" s="43"/>
    </row>
    <row r="84" spans="1:16" customFormat="1" x14ac:dyDescent="0.3">
      <c r="A84" s="44"/>
      <c r="B84" s="45" t="s">
        <v>78</v>
      </c>
      <c r="C84" s="46" t="s">
        <v>79</v>
      </c>
      <c r="D84" s="47"/>
      <c r="E84" s="48"/>
      <c r="F84" s="49"/>
      <c r="G84" s="49"/>
      <c r="H84" s="50">
        <v>5.25</v>
      </c>
      <c r="I84" s="50"/>
      <c r="J84" s="50"/>
      <c r="K84" s="51"/>
      <c r="L84" s="52"/>
      <c r="M84" s="51">
        <f>M85+M102+M109+M118+M120+M125</f>
        <v>5.25</v>
      </c>
      <c r="N84" s="53">
        <f>M84/H84</f>
        <v>1</v>
      </c>
      <c r="P84" s="52"/>
    </row>
    <row r="85" spans="1:16" customFormat="1" x14ac:dyDescent="0.3">
      <c r="A85" s="29"/>
      <c r="B85" s="30"/>
      <c r="C85" s="30">
        <v>1</v>
      </c>
      <c r="D85" s="203" t="s">
        <v>321</v>
      </c>
      <c r="E85" s="203"/>
      <c r="F85" s="31"/>
      <c r="G85" s="31"/>
      <c r="H85" s="32">
        <v>0.75</v>
      </c>
      <c r="I85" s="32"/>
      <c r="J85" s="32">
        <v>0.75</v>
      </c>
      <c r="K85" s="33"/>
      <c r="L85" s="133"/>
      <c r="M85" s="33">
        <f>IF(COUNT(M86:M96)=COUNTA(M86:M96),AVERAGE(M86:M96)*J85,"ISI DULU")</f>
        <v>0.75</v>
      </c>
      <c r="N85" s="34">
        <f>M85/J85</f>
        <v>1</v>
      </c>
      <c r="P85" s="41"/>
    </row>
    <row r="86" spans="1:16" customFormat="1" ht="43.2" x14ac:dyDescent="0.3">
      <c r="A86" s="35"/>
      <c r="B86" s="36"/>
      <c r="C86" s="36"/>
      <c r="D86" s="4" t="s">
        <v>9</v>
      </c>
      <c r="E86" s="3" t="s">
        <v>324</v>
      </c>
      <c r="F86" s="6" t="s">
        <v>150</v>
      </c>
      <c r="G86" s="7"/>
      <c r="H86" s="8"/>
      <c r="I86" s="3" t="s">
        <v>325</v>
      </c>
      <c r="J86" s="8"/>
      <c r="K86" s="6" t="s">
        <v>161</v>
      </c>
      <c r="L86" s="70" t="s">
        <v>436</v>
      </c>
      <c r="M86" s="6">
        <f>IF(K86="Ya/Tidak",IF(L86="Ya",1,IF(L86="Tidak",0,"Blm Diisi")),IF(K86="A/B/C",IF(L86="A",1,IF(L86="B",0.5,IF(L86="C",0,"Blm Diisi"))),IF(K86="A/B/C/D",IF(L86="A",1,IF(L86="B",0.67,IF(L86="C",0.33,IF(L86="D",0,"Blm Diisi")))),IF(K86="A/B/C/D/E",IF(L86="A",1,IF(L86="B",0.75,IF(L86="C",0.5,IF(L86="D",0.25,IF(L86="E",0,"Blm Diisi")))))))))</f>
        <v>1</v>
      </c>
      <c r="N86" s="38"/>
      <c r="P86" s="70"/>
    </row>
    <row r="87" spans="1:16" customFormat="1" x14ac:dyDescent="0.3">
      <c r="A87" s="35"/>
      <c r="B87" s="36"/>
      <c r="C87" s="36"/>
      <c r="D87" s="4" t="s">
        <v>10</v>
      </c>
      <c r="E87" s="3" t="s">
        <v>80</v>
      </c>
      <c r="F87" s="6" t="s">
        <v>150</v>
      </c>
      <c r="G87" s="7"/>
      <c r="H87" s="8"/>
      <c r="I87" s="3" t="s">
        <v>81</v>
      </c>
      <c r="J87" s="8"/>
      <c r="K87" s="6" t="s">
        <v>14</v>
      </c>
      <c r="L87" s="70" t="s">
        <v>150</v>
      </c>
      <c r="M87" s="6">
        <f>IF(K87="Ya/Tidak",IF(L87="Ya",1,IF(L87="Tidak",0,"Blm Diisi")),IF(K87="A/B/C",IF(L87="A",1,IF(L87="B",0.5,IF(L87="C",0,"Blm Diisi"))),IF(K87="A/B/C/D",IF(L87="A",1,IF(L87="B",0.67,IF(L87="C",0.33,IF(L87="D",0,"Blm Diisi")))),IF(K87="A/B/C/D/E",IF(L87="A",1,IF(L87="B",0.75,IF(L87="C",0.5,IF(L87="D",0.25,IF(L87="E",0,"Blm Diisi")))))))))</f>
        <v>1</v>
      </c>
      <c r="N87" s="38"/>
      <c r="P87" s="70"/>
    </row>
    <row r="88" spans="1:16" customFormat="1" ht="28.8" x14ac:dyDescent="0.3">
      <c r="A88" s="35"/>
      <c r="B88" s="36"/>
      <c r="C88" s="36"/>
      <c r="D88" s="4" t="s">
        <v>12</v>
      </c>
      <c r="E88" s="3" t="s">
        <v>326</v>
      </c>
      <c r="F88" s="6" t="s">
        <v>150</v>
      </c>
      <c r="G88" s="7"/>
      <c r="H88" s="8"/>
      <c r="I88" s="3" t="s">
        <v>327</v>
      </c>
      <c r="J88" s="8"/>
      <c r="K88" s="6" t="s">
        <v>14</v>
      </c>
      <c r="L88" s="70" t="s">
        <v>150</v>
      </c>
      <c r="M88" s="6">
        <f>IF(K88="Ya/Tidak",IF(L88="Ya",1,IF(L88="Tidak",0,"Blm Diisi")),IF(K88="A/B/C",IF(L88="A",1,IF(L88="B",0.5,IF(L88="C",0,"Blm Diisi"))),IF(K88="A/B/C/D",IF(L88="A",1,IF(L88="B",0.67,IF(L88="C",0.33,IF(L88="D",0,"Blm Diisi")))),IF(K88="A/B/C/D/E",IF(L88="A",1,IF(L88="B",0.75,IF(L88="C",0.5,IF(L88="D",0.25,IF(L88="E",0,"Blm Diisi")))))))))</f>
        <v>1</v>
      </c>
      <c r="N88" s="38"/>
      <c r="P88" s="70"/>
    </row>
    <row r="89" spans="1:16" customFormat="1" ht="28.8" x14ac:dyDescent="0.3">
      <c r="A89" s="35"/>
      <c r="B89" s="36"/>
      <c r="C89" s="36"/>
      <c r="D89" s="4" t="s">
        <v>13</v>
      </c>
      <c r="E89" s="3" t="s">
        <v>328</v>
      </c>
      <c r="F89" s="6" t="s">
        <v>150</v>
      </c>
      <c r="G89" s="7"/>
      <c r="H89" s="8"/>
      <c r="I89" s="3" t="s">
        <v>329</v>
      </c>
      <c r="J89" s="8"/>
      <c r="K89" s="6" t="s">
        <v>14</v>
      </c>
      <c r="L89" s="70" t="s">
        <v>150</v>
      </c>
      <c r="M89" s="6">
        <f>IF(K89="Ya/Tidak",IF(L89="Ya",1,IF(L89="Tidak",0,"Blm Diisi")),IF(K89="A/B/C",IF(L89="A",1,IF(L89="B",0.5,IF(L89="C",0,"Blm Diisi"))),IF(K89="A/B/C/D",IF(L89="A",1,IF(L89="B",0.67,IF(L89="C",0.33,IF(L89="D",0,"Blm Diisi")))),IF(K89="A/B/C/D/E",IF(L89="A",1,IF(L89="B",0.75,IF(L89="C",0.5,IF(L89="D",0.25,IF(L89="E",0,"Blm Diisi")))))))))</f>
        <v>1</v>
      </c>
      <c r="N89" s="38"/>
      <c r="P89" s="70"/>
    </row>
    <row r="90" spans="1:16" customFormat="1" ht="47.1" customHeight="1" x14ac:dyDescent="0.3">
      <c r="A90" s="35"/>
      <c r="B90" s="36"/>
      <c r="C90" s="36"/>
      <c r="D90" s="4" t="s">
        <v>16</v>
      </c>
      <c r="E90" s="3" t="s">
        <v>82</v>
      </c>
      <c r="F90" s="6" t="s">
        <v>150</v>
      </c>
      <c r="G90" s="7"/>
      <c r="H90" s="8"/>
      <c r="I90" s="224" t="s">
        <v>86</v>
      </c>
      <c r="J90" s="8"/>
      <c r="K90" s="71" t="s">
        <v>330</v>
      </c>
      <c r="L90" s="72">
        <f>L95/L91</f>
        <v>1</v>
      </c>
      <c r="M90" s="73">
        <f>IF(OR(L90&gt;0,L90=0),L90,"Blm Diisi")</f>
        <v>1</v>
      </c>
      <c r="N90" s="38"/>
      <c r="P90" s="74"/>
    </row>
    <row r="91" spans="1:16" customFormat="1" ht="18.75" customHeight="1" x14ac:dyDescent="0.3">
      <c r="A91" s="35"/>
      <c r="B91" s="36"/>
      <c r="C91" s="36"/>
      <c r="D91" s="4"/>
      <c r="E91" s="75" t="s">
        <v>143</v>
      </c>
      <c r="F91" s="6"/>
      <c r="G91" s="7"/>
      <c r="H91" s="8"/>
      <c r="I91" s="224"/>
      <c r="J91" s="8"/>
      <c r="K91" s="71" t="s">
        <v>331</v>
      </c>
      <c r="L91" s="64">
        <f>SUM(L92:L94)</f>
        <v>200</v>
      </c>
      <c r="M91" s="64"/>
      <c r="N91" s="38"/>
      <c r="P91" s="76"/>
    </row>
    <row r="92" spans="1:16" customFormat="1" ht="16.5" customHeight="1" x14ac:dyDescent="0.3">
      <c r="A92" s="35"/>
      <c r="B92" s="36"/>
      <c r="C92" s="36"/>
      <c r="D92" s="4"/>
      <c r="E92" s="77" t="s">
        <v>83</v>
      </c>
      <c r="F92" s="6"/>
      <c r="G92" s="7"/>
      <c r="H92" s="8"/>
      <c r="I92" s="224"/>
      <c r="J92" s="187"/>
      <c r="K92" s="187"/>
      <c r="L92" s="187"/>
      <c r="M92" s="187"/>
      <c r="N92" s="187"/>
      <c r="P92" s="70"/>
    </row>
    <row r="93" spans="1:16" customFormat="1" x14ac:dyDescent="0.3">
      <c r="A93" s="35"/>
      <c r="B93" s="36"/>
      <c r="C93" s="36"/>
      <c r="D93" s="4"/>
      <c r="E93" s="77" t="s">
        <v>84</v>
      </c>
      <c r="F93" s="6"/>
      <c r="G93" s="7"/>
      <c r="H93" s="8"/>
      <c r="I93" s="224"/>
      <c r="J93" s="8"/>
      <c r="K93" s="6" t="s">
        <v>331</v>
      </c>
      <c r="L93" s="70">
        <v>100</v>
      </c>
      <c r="M93" s="64"/>
      <c r="N93" s="38"/>
      <c r="P93" s="70"/>
    </row>
    <row r="94" spans="1:16" customFormat="1" x14ac:dyDescent="0.3">
      <c r="A94" s="35"/>
      <c r="B94" s="36"/>
      <c r="C94" s="36"/>
      <c r="D94" s="4"/>
      <c r="E94" s="77" t="s">
        <v>85</v>
      </c>
      <c r="F94" s="6"/>
      <c r="G94" s="7"/>
      <c r="H94" s="8"/>
      <c r="I94" s="224"/>
      <c r="J94" s="8"/>
      <c r="K94" s="6" t="s">
        <v>331</v>
      </c>
      <c r="L94" s="70">
        <v>100</v>
      </c>
      <c r="M94" s="64"/>
      <c r="N94" s="38"/>
      <c r="P94" s="70"/>
    </row>
    <row r="95" spans="1:16" customFormat="1" x14ac:dyDescent="0.3">
      <c r="A95" s="35"/>
      <c r="B95" s="36"/>
      <c r="C95" s="36"/>
      <c r="D95" s="4"/>
      <c r="E95" s="75" t="s">
        <v>144</v>
      </c>
      <c r="F95" s="6"/>
      <c r="G95" s="7"/>
      <c r="H95" s="8"/>
      <c r="I95" s="224"/>
      <c r="J95" s="8"/>
      <c r="K95" s="71" t="s">
        <v>331</v>
      </c>
      <c r="L95" s="70">
        <v>200</v>
      </c>
      <c r="M95" s="64"/>
      <c r="N95" s="38"/>
      <c r="P95" s="70"/>
    </row>
    <row r="96" spans="1:16" customFormat="1" ht="28.8" x14ac:dyDescent="0.3">
      <c r="A96" s="35"/>
      <c r="B96" s="36"/>
      <c r="C96" s="36"/>
      <c r="D96" s="4" t="s">
        <v>185</v>
      </c>
      <c r="E96" s="3" t="s">
        <v>87</v>
      </c>
      <c r="F96" s="6" t="s">
        <v>150</v>
      </c>
      <c r="G96" s="7"/>
      <c r="H96" s="8"/>
      <c r="I96" s="224" t="s">
        <v>93</v>
      </c>
      <c r="J96" s="8"/>
      <c r="K96" s="71" t="s">
        <v>330</v>
      </c>
      <c r="L96" s="72">
        <f>L101/L97</f>
        <v>1</v>
      </c>
      <c r="M96" s="73">
        <f>IF(OR(L96&gt;0,L96=0),L96,"Blm Diisi")</f>
        <v>1</v>
      </c>
      <c r="N96" s="38"/>
      <c r="P96" s="74"/>
    </row>
    <row r="97" spans="1:16" customFormat="1" ht="18" customHeight="1" x14ac:dyDescent="0.3">
      <c r="A97" s="35"/>
      <c r="B97" s="36"/>
      <c r="C97" s="36"/>
      <c r="D97" s="4"/>
      <c r="E97" s="3" t="s">
        <v>88</v>
      </c>
      <c r="F97" s="6"/>
      <c r="G97" s="7"/>
      <c r="H97" s="8"/>
      <c r="I97" s="224"/>
      <c r="J97" s="8"/>
      <c r="K97" s="71" t="s">
        <v>331</v>
      </c>
      <c r="L97" s="64">
        <f>SUM(L98:L100)</f>
        <v>160</v>
      </c>
      <c r="M97" s="64"/>
      <c r="N97" s="38"/>
      <c r="P97" s="76"/>
    </row>
    <row r="98" spans="1:16" customFormat="1" x14ac:dyDescent="0.3">
      <c r="A98" s="35"/>
      <c r="B98" s="36"/>
      <c r="C98" s="36"/>
      <c r="D98" s="4"/>
      <c r="E98" s="3" t="s">
        <v>89</v>
      </c>
      <c r="F98" s="6"/>
      <c r="G98" s="7"/>
      <c r="H98" s="8"/>
      <c r="I98" s="224"/>
      <c r="J98" s="8"/>
      <c r="K98" s="6" t="s">
        <v>331</v>
      </c>
      <c r="L98" s="70">
        <v>20</v>
      </c>
      <c r="M98" s="64"/>
      <c r="N98" s="38"/>
      <c r="P98" s="70"/>
    </row>
    <row r="99" spans="1:16" customFormat="1" x14ac:dyDescent="0.3">
      <c r="A99" s="35"/>
      <c r="B99" s="36"/>
      <c r="C99" s="36"/>
      <c r="D99" s="4"/>
      <c r="E99" s="3" t="s">
        <v>90</v>
      </c>
      <c r="F99" s="6"/>
      <c r="G99" s="7"/>
      <c r="H99" s="8"/>
      <c r="I99" s="224"/>
      <c r="J99" s="8"/>
      <c r="K99" s="6" t="s">
        <v>331</v>
      </c>
      <c r="L99" s="70">
        <v>40</v>
      </c>
      <c r="M99" s="64"/>
      <c r="N99" s="38"/>
      <c r="P99" s="70"/>
    </row>
    <row r="100" spans="1:16" customFormat="1" x14ac:dyDescent="0.3">
      <c r="A100" s="35"/>
      <c r="B100" s="36"/>
      <c r="C100" s="36"/>
      <c r="D100" s="4"/>
      <c r="E100" s="3" t="s">
        <v>91</v>
      </c>
      <c r="F100" s="6"/>
      <c r="G100" s="7"/>
      <c r="H100" s="8"/>
      <c r="I100" s="224"/>
      <c r="J100" s="8"/>
      <c r="K100" s="6" t="s">
        <v>331</v>
      </c>
      <c r="L100" s="70">
        <v>100</v>
      </c>
      <c r="M100" s="64"/>
      <c r="N100" s="38"/>
      <c r="P100" s="70"/>
    </row>
    <row r="101" spans="1:16" customFormat="1" x14ac:dyDescent="0.3">
      <c r="A101" s="35"/>
      <c r="B101" s="36"/>
      <c r="C101" s="36"/>
      <c r="D101" s="4"/>
      <c r="E101" s="3" t="s">
        <v>92</v>
      </c>
      <c r="F101" s="6"/>
      <c r="G101" s="7"/>
      <c r="H101" s="8"/>
      <c r="I101" s="224"/>
      <c r="J101" s="8"/>
      <c r="K101" s="71" t="s">
        <v>331</v>
      </c>
      <c r="L101" s="70">
        <v>160</v>
      </c>
      <c r="M101" s="64"/>
      <c r="N101" s="38"/>
      <c r="P101" s="70"/>
    </row>
    <row r="102" spans="1:16" customFormat="1" x14ac:dyDescent="0.3">
      <c r="A102" s="29"/>
      <c r="B102" s="30"/>
      <c r="C102" s="30">
        <v>2</v>
      </c>
      <c r="D102" s="203" t="s">
        <v>332</v>
      </c>
      <c r="E102" s="203"/>
      <c r="F102" s="31"/>
      <c r="G102" s="31"/>
      <c r="H102" s="32">
        <v>0.75</v>
      </c>
      <c r="I102" s="32"/>
      <c r="J102" s="32">
        <v>0.75</v>
      </c>
      <c r="K102" s="33"/>
      <c r="L102" s="133"/>
      <c r="M102" s="33">
        <f>IF(COUNT(M103:M108)=COUNTA(M103:M108),AVERAGE(M103:M108)*J102,"ISI DULU")</f>
        <v>0.75</v>
      </c>
      <c r="N102" s="34">
        <f>M102/J102</f>
        <v>1</v>
      </c>
      <c r="P102" s="41"/>
    </row>
    <row r="103" spans="1:16" customFormat="1" ht="43.2" x14ac:dyDescent="0.3">
      <c r="A103" s="35"/>
      <c r="B103" s="36"/>
      <c r="C103" s="36"/>
      <c r="D103" s="4" t="s">
        <v>9</v>
      </c>
      <c r="E103" s="3" t="s">
        <v>94</v>
      </c>
      <c r="F103" s="6" t="s">
        <v>150</v>
      </c>
      <c r="G103" s="7"/>
      <c r="H103" s="8"/>
      <c r="I103" s="3" t="s">
        <v>95</v>
      </c>
      <c r="J103" s="38"/>
      <c r="K103" s="6" t="s">
        <v>161</v>
      </c>
      <c r="L103" s="70" t="s">
        <v>436</v>
      </c>
      <c r="M103" s="6">
        <f t="shared" ref="M103:M108" si="2">IF(K103="Ya/Tidak",IF(L103="Ya",1,IF(L103="Tidak",0,"Blm Diisi")),IF(K103="A/B/C",IF(L103="A",1,IF(L103="B",0.5,IF(L103="C",0,"Blm Diisi"))),IF(K103="A/B/C/D",IF(L103="A",1,IF(L103="B",0.67,IF(L103="C",0.33,IF(L103="D",0,"Blm Diisi")))),IF(K103="A/B/C/D/E",IF(L103="A",1,IF(L103="B",0.75,IF(L103="C",0.5,IF(L103="D",0.25,IF(L103="E",0,"Blm Diisi")))))))))</f>
        <v>1</v>
      </c>
      <c r="N103" s="38"/>
      <c r="P103" s="70"/>
    </row>
    <row r="104" spans="1:16" customFormat="1" ht="57.6" x14ac:dyDescent="0.3">
      <c r="A104" s="35"/>
      <c r="B104" s="36"/>
      <c r="C104" s="36"/>
      <c r="D104" s="4" t="s">
        <v>10</v>
      </c>
      <c r="E104" s="3" t="s">
        <v>335</v>
      </c>
      <c r="F104" s="6" t="s">
        <v>150</v>
      </c>
      <c r="G104" s="7"/>
      <c r="H104" s="8"/>
      <c r="I104" s="3" t="s">
        <v>336</v>
      </c>
      <c r="J104" s="38"/>
      <c r="K104" s="6" t="s">
        <v>162</v>
      </c>
      <c r="L104" s="135" t="s">
        <v>436</v>
      </c>
      <c r="M104" s="6">
        <f t="shared" si="2"/>
        <v>1</v>
      </c>
      <c r="N104" s="38"/>
      <c r="P104" s="70"/>
    </row>
    <row r="105" spans="1:16" customFormat="1" ht="115.2" x14ac:dyDescent="0.3">
      <c r="A105" s="35"/>
      <c r="B105" s="36"/>
      <c r="C105" s="36"/>
      <c r="D105" s="4" t="s">
        <v>12</v>
      </c>
      <c r="E105" s="3" t="s">
        <v>337</v>
      </c>
      <c r="F105" s="6" t="s">
        <v>150</v>
      </c>
      <c r="G105" s="7"/>
      <c r="H105" s="8"/>
      <c r="I105" s="3" t="s">
        <v>338</v>
      </c>
      <c r="J105" s="38"/>
      <c r="K105" s="6" t="s">
        <v>162</v>
      </c>
      <c r="L105" s="135" t="s">
        <v>436</v>
      </c>
      <c r="M105" s="6">
        <f t="shared" si="2"/>
        <v>1</v>
      </c>
      <c r="N105" s="38"/>
      <c r="P105" s="70"/>
    </row>
    <row r="106" spans="1:16" customFormat="1" ht="72" x14ac:dyDescent="0.3">
      <c r="A106" s="35"/>
      <c r="B106" s="36"/>
      <c r="C106" s="36"/>
      <c r="D106" s="4" t="s">
        <v>13</v>
      </c>
      <c r="E106" s="3" t="s">
        <v>339</v>
      </c>
      <c r="F106" s="6" t="s">
        <v>150</v>
      </c>
      <c r="G106" s="7"/>
      <c r="H106" s="8"/>
      <c r="I106" s="3" t="s">
        <v>340</v>
      </c>
      <c r="J106" s="38"/>
      <c r="K106" s="6" t="s">
        <v>162</v>
      </c>
      <c r="L106" s="135" t="s">
        <v>436</v>
      </c>
      <c r="M106" s="6">
        <f t="shared" si="2"/>
        <v>1</v>
      </c>
      <c r="N106" s="38"/>
      <c r="P106" s="70"/>
    </row>
    <row r="107" spans="1:16" customFormat="1" ht="43.2" x14ac:dyDescent="0.3">
      <c r="A107" s="35"/>
      <c r="B107" s="36"/>
      <c r="C107" s="36"/>
      <c r="D107" s="4" t="s">
        <v>16</v>
      </c>
      <c r="E107" s="3" t="s">
        <v>341</v>
      </c>
      <c r="F107" s="6" t="s">
        <v>150</v>
      </c>
      <c r="G107" s="7"/>
      <c r="H107" s="8"/>
      <c r="I107" s="3" t="s">
        <v>342</v>
      </c>
      <c r="J107" s="38"/>
      <c r="K107" s="6" t="s">
        <v>161</v>
      </c>
      <c r="L107" s="70" t="s">
        <v>436</v>
      </c>
      <c r="M107" s="6">
        <f t="shared" si="2"/>
        <v>1</v>
      </c>
      <c r="N107" s="38"/>
      <c r="P107" s="70"/>
    </row>
    <row r="108" spans="1:16" customFormat="1" ht="86.4" x14ac:dyDescent="0.3">
      <c r="A108" s="35"/>
      <c r="B108" s="36"/>
      <c r="C108" s="36"/>
      <c r="D108" s="4" t="s">
        <v>442</v>
      </c>
      <c r="E108" s="3" t="s">
        <v>96</v>
      </c>
      <c r="F108" s="6"/>
      <c r="G108" s="7"/>
      <c r="H108" s="8"/>
      <c r="I108" s="3" t="s">
        <v>97</v>
      </c>
      <c r="J108" s="8"/>
      <c r="K108" s="6" t="s">
        <v>162</v>
      </c>
      <c r="L108" s="135" t="s">
        <v>436</v>
      </c>
      <c r="M108" s="6">
        <f t="shared" si="2"/>
        <v>1</v>
      </c>
      <c r="N108" s="38"/>
      <c r="P108" s="70"/>
    </row>
    <row r="109" spans="1:16" customFormat="1" x14ac:dyDescent="0.3">
      <c r="A109" s="29"/>
      <c r="B109" s="30"/>
      <c r="C109" s="30">
        <v>3</v>
      </c>
      <c r="D109" s="203" t="s">
        <v>98</v>
      </c>
      <c r="E109" s="203"/>
      <c r="F109" s="31"/>
      <c r="G109" s="31"/>
      <c r="H109" s="32">
        <v>1</v>
      </c>
      <c r="I109" s="32"/>
      <c r="J109" s="32">
        <v>1</v>
      </c>
      <c r="K109" s="33"/>
      <c r="L109" s="133"/>
      <c r="M109" s="33">
        <f>IF(COUNT(M110:M117)=COUNTA(M110:M117),AVERAGE(M110:M117)*J109,"ISI DULU")</f>
        <v>1</v>
      </c>
      <c r="N109" s="34">
        <f>M109/J109</f>
        <v>1</v>
      </c>
      <c r="P109" s="41"/>
    </row>
    <row r="110" spans="1:16" customFormat="1" ht="57.6" x14ac:dyDescent="0.3">
      <c r="A110" s="35"/>
      <c r="B110" s="36"/>
      <c r="C110" s="36"/>
      <c r="D110" s="4" t="s">
        <v>9</v>
      </c>
      <c r="E110" s="3" t="s">
        <v>463</v>
      </c>
      <c r="F110" s="6" t="s">
        <v>150</v>
      </c>
      <c r="G110" s="7"/>
      <c r="H110" s="8"/>
      <c r="I110" s="3" t="s">
        <v>348</v>
      </c>
      <c r="J110" s="8"/>
      <c r="K110" s="6" t="s">
        <v>162</v>
      </c>
      <c r="L110" s="70" t="s">
        <v>436</v>
      </c>
      <c r="M110" s="6">
        <f>IF(K110="Ya/Tidak",IF(L110="Ya",1,IF(L110="Tidak",0,"Blm Diisi")),IF(K110="A/B/C",IF(L110="A",1,IF(L110="B",0.5,IF(L110="C",0,"Blm Diisi"))),IF(K110="A/B/C/D",IF(L110="A",1,IF(L110="B",0.67,IF(L110="C",0.33,IF(L110="D",0,"Blm Diisi")))),IF(K110="A/B/C/D/E",IF(L110="A",1,IF(L110="B",0.75,IF(L110="C",0.5,IF(L110="D",0.25,IF(L110="E",0,"Blm Diisi")))))))))</f>
        <v>1</v>
      </c>
      <c r="N110" s="38"/>
      <c r="P110" s="70"/>
    </row>
    <row r="111" spans="1:16" customFormat="1" ht="57.6" x14ac:dyDescent="0.3">
      <c r="A111" s="35"/>
      <c r="B111" s="36"/>
      <c r="C111" s="36"/>
      <c r="D111" s="4" t="s">
        <v>10</v>
      </c>
      <c r="E111" s="3" t="s">
        <v>349</v>
      </c>
      <c r="F111" s="6" t="s">
        <v>150</v>
      </c>
      <c r="G111" s="7"/>
      <c r="H111" s="8"/>
      <c r="I111" s="3" t="s">
        <v>350</v>
      </c>
      <c r="J111" s="8"/>
      <c r="K111" s="6" t="s">
        <v>162</v>
      </c>
      <c r="L111" s="70" t="s">
        <v>436</v>
      </c>
      <c r="M111" s="6">
        <f>IF(K111="Ya/Tidak",IF(L111="Ya",1,IF(L111="Tidak",0,"Blm Diisi")),IF(K111="A/B/C",IF(L111="A",1,IF(L111="B",0.5,IF(L111="C",0,"Blm Diisi"))),IF(K111="A/B/C/D",IF(L111="A",1,IF(L111="B",0.67,IF(L111="C",0.33,IF(L111="D",0,"Blm Diisi")))),IF(K111="A/B/C/D/E",IF(L111="A",1,IF(L111="B",0.75,IF(L111="C",0.5,IF(L111="D",0.25,IF(L111="E",0,"Blm Diisi")))))))))</f>
        <v>1</v>
      </c>
      <c r="N111" s="38"/>
      <c r="P111" s="70"/>
    </row>
    <row r="112" spans="1:16" customFormat="1" x14ac:dyDescent="0.3">
      <c r="A112" s="35"/>
      <c r="B112" s="36"/>
      <c r="C112" s="36"/>
      <c r="D112" s="4" t="s">
        <v>12</v>
      </c>
      <c r="E112" s="3" t="s">
        <v>351</v>
      </c>
      <c r="F112" s="6"/>
      <c r="G112" s="7"/>
      <c r="H112" s="8"/>
      <c r="I112" s="224" t="s">
        <v>99</v>
      </c>
      <c r="J112" s="8"/>
      <c r="K112" s="71" t="s">
        <v>330</v>
      </c>
      <c r="L112" s="72">
        <f>L115/L113</f>
        <v>1</v>
      </c>
      <c r="M112" s="78">
        <f>L112</f>
        <v>1</v>
      </c>
      <c r="N112" s="38"/>
      <c r="P112" s="79"/>
    </row>
    <row r="113" spans="1:16" customFormat="1" ht="28.8" x14ac:dyDescent="0.3">
      <c r="A113" s="35"/>
      <c r="B113" s="36"/>
      <c r="C113" s="36"/>
      <c r="D113" s="4"/>
      <c r="E113" s="3" t="s">
        <v>100</v>
      </c>
      <c r="F113" s="6"/>
      <c r="G113" s="7"/>
      <c r="H113" s="8"/>
      <c r="I113" s="224"/>
      <c r="J113" s="8"/>
      <c r="K113" s="6" t="s">
        <v>331</v>
      </c>
      <c r="L113" s="70">
        <v>1</v>
      </c>
      <c r="M113" s="64"/>
      <c r="N113" s="38"/>
      <c r="P113" s="70"/>
    </row>
    <row r="114" spans="1:16" customFormat="1" ht="28.8" x14ac:dyDescent="0.3">
      <c r="A114" s="35"/>
      <c r="B114" s="36"/>
      <c r="C114" s="36"/>
      <c r="D114" s="4"/>
      <c r="E114" s="3" t="s">
        <v>101</v>
      </c>
      <c r="F114" s="6"/>
      <c r="G114" s="7"/>
      <c r="H114" s="8"/>
      <c r="I114" s="224"/>
      <c r="J114" s="8"/>
      <c r="K114" s="6" t="s">
        <v>331</v>
      </c>
      <c r="L114" s="70">
        <v>0</v>
      </c>
      <c r="M114" s="64"/>
      <c r="N114" s="38"/>
      <c r="P114" s="70"/>
    </row>
    <row r="115" spans="1:16" customFormat="1" ht="28.8" x14ac:dyDescent="0.3">
      <c r="A115" s="35"/>
      <c r="B115" s="36"/>
      <c r="C115" s="36"/>
      <c r="D115" s="4"/>
      <c r="E115" s="3" t="s">
        <v>102</v>
      </c>
      <c r="F115" s="6"/>
      <c r="G115" s="7"/>
      <c r="H115" s="8"/>
      <c r="I115" s="224"/>
      <c r="J115" s="8"/>
      <c r="K115" s="6" t="s">
        <v>331</v>
      </c>
      <c r="L115" s="70">
        <v>1</v>
      </c>
      <c r="M115" s="64"/>
      <c r="N115" s="38"/>
      <c r="P115" s="70"/>
    </row>
    <row r="116" spans="1:16" customFormat="1" ht="43.2" x14ac:dyDescent="0.3">
      <c r="A116" s="35"/>
      <c r="B116" s="36"/>
      <c r="C116" s="36"/>
      <c r="D116" s="4" t="s">
        <v>13</v>
      </c>
      <c r="E116" s="3" t="s">
        <v>352</v>
      </c>
      <c r="F116" s="6" t="s">
        <v>150</v>
      </c>
      <c r="G116" s="7"/>
      <c r="H116" s="8"/>
      <c r="I116" s="3" t="s">
        <v>103</v>
      </c>
      <c r="J116" s="8"/>
      <c r="K116" s="6" t="s">
        <v>161</v>
      </c>
      <c r="L116" s="70" t="s">
        <v>436</v>
      </c>
      <c r="M116" s="6">
        <f>IF(K116="Ya/Tidak",IF(L116="Ya",1,IF(L116="Tidak",0,"Blm Diisi")),IF(K116="A/B/C",IF(L116="A",1,IF(L116="B",0.5,IF(L116="C",0,"Blm Diisi"))),IF(K116="A/B/C/D",IF(L116="A",1,IF(L116="B",0.67,IF(L116="C",0.33,IF(L116="D",0,"Blm Diisi")))),IF(K116="A/B/C/D/E",IF(L116="A",1,IF(L116="B",0.75,IF(L116="C",0.5,IF(L116="D",0.25,IF(L116="E",0,"Blm Diisi")))))))))</f>
        <v>1</v>
      </c>
      <c r="N116" s="38"/>
      <c r="P116" s="70"/>
    </row>
    <row r="117" spans="1:16" customFormat="1" ht="28.8" x14ac:dyDescent="0.3">
      <c r="A117" s="35"/>
      <c r="B117" s="36"/>
      <c r="C117" s="36"/>
      <c r="D117" s="4" t="s">
        <v>16</v>
      </c>
      <c r="E117" s="3" t="s">
        <v>353</v>
      </c>
      <c r="F117" s="6" t="s">
        <v>150</v>
      </c>
      <c r="G117" s="7"/>
      <c r="H117" s="8"/>
      <c r="I117" s="3" t="s">
        <v>354</v>
      </c>
      <c r="J117" s="8"/>
      <c r="K117" s="6" t="s">
        <v>14</v>
      </c>
      <c r="L117" s="70" t="s">
        <v>150</v>
      </c>
      <c r="M117" s="6">
        <f>IF(K117="Ya/Tidak",IF(L117="Ya",1,IF(L117="Tidak",0,"Blm Diisi")),IF(K117="A/B/C",IF(L117="A",1,IF(L117="B",0.5,IF(L117="C",0,"Blm Diisi"))),IF(K117="A/B/C/D",IF(L117="A",1,IF(L117="B",0.67,IF(L117="C",0.33,IF(L117="D",0,"Blm Diisi")))),IF(K117="A/B/C/D/E",IF(L117="A",1,IF(L117="B",0.75,IF(L117="C",0.5,IF(L117="D",0.25,IF(L117="E",0,"Blm Diisi")))))))))</f>
        <v>1</v>
      </c>
      <c r="N117" s="38"/>
      <c r="P117" s="70"/>
    </row>
    <row r="118" spans="1:16" customFormat="1" x14ac:dyDescent="0.3">
      <c r="A118" s="29"/>
      <c r="B118" s="30"/>
      <c r="C118" s="30">
        <v>4</v>
      </c>
      <c r="D118" s="203" t="s">
        <v>355</v>
      </c>
      <c r="E118" s="203"/>
      <c r="F118" s="31"/>
      <c r="G118" s="31"/>
      <c r="H118" s="32">
        <v>0.75</v>
      </c>
      <c r="I118" s="32"/>
      <c r="J118" s="32">
        <v>0.75</v>
      </c>
      <c r="K118" s="33"/>
      <c r="L118" s="133"/>
      <c r="M118" s="33">
        <f>IF(COUNT(M119:M119)=COUNTA(M119:M119),AVERAGE(M119:M119)*J118,"ISI DULU")</f>
        <v>0.75</v>
      </c>
      <c r="N118" s="34">
        <f>M118/J118</f>
        <v>1</v>
      </c>
      <c r="P118" s="41"/>
    </row>
    <row r="119" spans="1:16" customFormat="1" ht="43.2" x14ac:dyDescent="0.3">
      <c r="A119" s="35"/>
      <c r="B119" s="36"/>
      <c r="C119" s="36"/>
      <c r="D119" s="4" t="s">
        <v>9</v>
      </c>
      <c r="E119" s="3" t="s">
        <v>358</v>
      </c>
      <c r="F119" s="6" t="s">
        <v>150</v>
      </c>
      <c r="G119" s="7"/>
      <c r="H119" s="8"/>
      <c r="I119" s="3" t="s">
        <v>145</v>
      </c>
      <c r="J119" s="8"/>
      <c r="K119" s="6" t="s">
        <v>161</v>
      </c>
      <c r="L119" s="135" t="s">
        <v>436</v>
      </c>
      <c r="M119" s="6">
        <f>IF(K119="Ya/Tidak",IF(L119="Ya",1,IF(L119="Tidak",0,"Blm Diisi")),IF(K119="A/B/C",IF(L119="A",1,IF(L119="B",0.5,IF(L119="C",0,"Blm Diisi"))),IF(K119="A/B/C/D",IF(L119="A",1,IF(L119="B",0.67,IF(L119="C",0.33,IF(L119="D",0,"Blm Diisi")))),IF(K119="A/B/C/D/E",IF(L119="A",1,IF(L119="B",0.75,IF(L119="C",0.5,IF(L119="D",0.25,IF(L119="E",0,"Blm Diisi")))))))))</f>
        <v>1</v>
      </c>
      <c r="N119" s="38"/>
      <c r="P119" s="70"/>
    </row>
    <row r="120" spans="1:16" customFormat="1" x14ac:dyDescent="0.3">
      <c r="A120" s="29"/>
      <c r="B120" s="30"/>
      <c r="C120" s="30">
        <v>5</v>
      </c>
      <c r="D120" s="203" t="s">
        <v>364</v>
      </c>
      <c r="E120" s="203"/>
      <c r="F120" s="31"/>
      <c r="G120" s="31"/>
      <c r="H120" s="32">
        <v>0.75</v>
      </c>
      <c r="I120" s="32"/>
      <c r="J120" s="32">
        <v>0.75</v>
      </c>
      <c r="K120" s="33"/>
      <c r="L120" s="133"/>
      <c r="M120" s="33">
        <f>IF(COUNT(M121:M124)=COUNTA(M121:M124),AVERAGE(M121:M124)*J120,"ISI DULU")</f>
        <v>0.75</v>
      </c>
      <c r="N120" s="34">
        <f>M120/J120</f>
        <v>1</v>
      </c>
      <c r="P120" s="41"/>
    </row>
    <row r="121" spans="1:16" customFormat="1" ht="57.6" x14ac:dyDescent="0.3">
      <c r="A121" s="35"/>
      <c r="B121" s="36"/>
      <c r="C121" s="36"/>
      <c r="D121" s="4" t="s">
        <v>9</v>
      </c>
      <c r="E121" s="3" t="s">
        <v>367</v>
      </c>
      <c r="F121" s="6" t="s">
        <v>150</v>
      </c>
      <c r="G121" s="7"/>
      <c r="H121" s="8"/>
      <c r="I121" s="3" t="s">
        <v>368</v>
      </c>
      <c r="J121" s="8"/>
      <c r="K121" s="6" t="s">
        <v>162</v>
      </c>
      <c r="L121" s="70" t="s">
        <v>436</v>
      </c>
      <c r="M121" s="6">
        <f>IF(K121="Ya/Tidak",IF(L121="Ya",1,IF(L121="Tidak",0,"Blm Diisi")),IF(K121="A/B/C",IF(L121="A",1,IF(L121="B",0.5,IF(L121="C",0,"Blm Diisi"))),IF(K121="A/B/C/D",IF(L121="A",1,IF(L121="B",0.67,IF(L121="C",0.33,IF(L121="D",0,"Blm Diisi")))),IF(K121="A/B/C/D/E",IF(L121="A",1,IF(L121="B",0.75,IF(L121="C",0.5,IF(L121="D",0.25,IF(L121="E",0,"Blm Diisi")))))))))</f>
        <v>1</v>
      </c>
      <c r="N121" s="38"/>
      <c r="P121" s="70"/>
    </row>
    <row r="122" spans="1:16" customFormat="1" ht="28.8" x14ac:dyDescent="0.3">
      <c r="A122" s="35"/>
      <c r="B122" s="36"/>
      <c r="C122" s="36"/>
      <c r="D122" s="4" t="s">
        <v>10</v>
      </c>
      <c r="E122" s="3" t="s">
        <v>104</v>
      </c>
      <c r="F122" s="6" t="s">
        <v>150</v>
      </c>
      <c r="G122" s="7"/>
      <c r="H122" s="8"/>
      <c r="I122" s="3" t="s">
        <v>105</v>
      </c>
      <c r="J122" s="8"/>
      <c r="K122" s="6" t="s">
        <v>14</v>
      </c>
      <c r="L122" s="132" t="s">
        <v>150</v>
      </c>
      <c r="M122" s="6">
        <f>IF(K122="Ya/Tidak",IF(L122="Ya",1,IF(L122="Tidak",0,"Blm Diisi")),IF(K122="A/B/C",IF(L122="A",1,IF(L122="B",0.5,IF(L122="C",0,"Blm Diisi"))),IF(K122="A/B/C/D",IF(L122="A",1,IF(L122="B",0.67,IF(L122="C",0.33,IF(L122="D",0,"Blm Diisi")))),IF(K122="A/B/C/D/E",IF(L122="A",1,IF(L122="B",0.75,IF(L122="C",0.5,IF(L122="D",0.25,IF(L122="E",0,"Blm Diisi")))))))))</f>
        <v>1</v>
      </c>
      <c r="N122" s="38"/>
      <c r="P122" s="70"/>
    </row>
    <row r="123" spans="1:16" customFormat="1" ht="43.2" x14ac:dyDescent="0.3">
      <c r="A123" s="35"/>
      <c r="B123" s="36"/>
      <c r="C123" s="36"/>
      <c r="D123" s="4" t="s">
        <v>12</v>
      </c>
      <c r="E123" s="3" t="s">
        <v>369</v>
      </c>
      <c r="F123" s="6" t="s">
        <v>150</v>
      </c>
      <c r="G123" s="7"/>
      <c r="H123" s="8"/>
      <c r="I123" s="3" t="s">
        <v>370</v>
      </c>
      <c r="J123" s="8"/>
      <c r="K123" s="6" t="s">
        <v>161</v>
      </c>
      <c r="L123" s="70" t="s">
        <v>436</v>
      </c>
      <c r="M123" s="6">
        <f>IF(K123="Ya/Tidak",IF(L123="Ya",1,IF(L123="Tidak",0,"Blm Diisi")),IF(K123="A/B/C",IF(L123="A",1,IF(L123="B",0.5,IF(L123="C",0,"Blm Diisi"))),IF(K123="A/B/C/D",IF(L123="A",1,IF(L123="B",0.67,IF(L123="C",0.33,IF(L123="D",0,"Blm Diisi")))),IF(K123="A/B/C/D/E",IF(L123="A",1,IF(L123="B",0.75,IF(L123="C",0.5,IF(L123="D",0.25,IF(L123="E",0,"Blm Diisi")))))))))</f>
        <v>1</v>
      </c>
      <c r="N123" s="38"/>
      <c r="P123" s="70"/>
    </row>
    <row r="124" spans="1:16" customFormat="1" ht="57.6" x14ac:dyDescent="0.3">
      <c r="A124" s="35"/>
      <c r="B124" s="36"/>
      <c r="C124" s="36"/>
      <c r="D124" s="4" t="s">
        <v>13</v>
      </c>
      <c r="E124" s="3" t="s">
        <v>371</v>
      </c>
      <c r="F124" s="6" t="s">
        <v>150</v>
      </c>
      <c r="G124" s="7"/>
      <c r="H124" s="8"/>
      <c r="I124" s="3" t="s">
        <v>372</v>
      </c>
      <c r="J124" s="8"/>
      <c r="K124" s="6" t="s">
        <v>162</v>
      </c>
      <c r="L124" s="70" t="s">
        <v>436</v>
      </c>
      <c r="M124" s="6">
        <f>IF(K124="Ya/Tidak",IF(L124="Ya",1,IF(L124="Tidak",0,"Blm Diisi")),IF(K124="A/B/C",IF(L124="A",1,IF(L124="B",0.5,IF(L124="C",0,"Blm Diisi"))),IF(K124="A/B/C/D",IF(L124="A",1,IF(L124="B",0.67,IF(L124="C",0.33,IF(L124="D",0,"Blm Diisi")))),IF(K124="A/B/C/D/E",IF(L124="A",1,IF(L124="B",0.75,IF(L124="C",0.5,IF(L124="D",0.25,IF(L124="E",0,"Blm Diisi")))))))))</f>
        <v>1</v>
      </c>
      <c r="N124" s="38"/>
      <c r="P124" s="70"/>
    </row>
    <row r="125" spans="1:16" customFormat="1" x14ac:dyDescent="0.3">
      <c r="A125" s="29"/>
      <c r="B125" s="30"/>
      <c r="C125" s="30">
        <v>6</v>
      </c>
      <c r="D125" s="203" t="s">
        <v>373</v>
      </c>
      <c r="E125" s="203"/>
      <c r="F125" s="31"/>
      <c r="G125" s="31"/>
      <c r="H125" s="32">
        <v>1.25</v>
      </c>
      <c r="I125" s="32"/>
      <c r="J125" s="32">
        <v>1.25</v>
      </c>
      <c r="K125" s="33"/>
      <c r="L125" s="133"/>
      <c r="M125" s="33">
        <f>IF(COUNT(M126:M126)=COUNTA(M126:M126),AVERAGE(M126:M126)*J125,"ISI DULU")</f>
        <v>1.25</v>
      </c>
      <c r="N125" s="34">
        <f>M125/J125</f>
        <v>1</v>
      </c>
      <c r="P125" s="41"/>
    </row>
    <row r="126" spans="1:16" customFormat="1" ht="43.2" x14ac:dyDescent="0.3">
      <c r="A126" s="35"/>
      <c r="B126" s="36"/>
      <c r="C126" s="36"/>
      <c r="D126" s="4" t="s">
        <v>10</v>
      </c>
      <c r="E126" s="3" t="s">
        <v>106</v>
      </c>
      <c r="F126" s="6" t="s">
        <v>150</v>
      </c>
      <c r="G126" s="7"/>
      <c r="H126" s="8"/>
      <c r="I126" s="3" t="s">
        <v>107</v>
      </c>
      <c r="J126" s="38"/>
      <c r="K126" s="6" t="s">
        <v>161</v>
      </c>
      <c r="L126" s="70" t="s">
        <v>436</v>
      </c>
      <c r="M126" s="6">
        <f>IF(K126="Ya/Tidak",IF(L126="Ya",1,IF(L126="Tidak",0,"Blm Diisi")),IF(K126="A/B/C",IF(L126="A",1,IF(L126="B",0.5,IF(L126="C",0,"Blm Diisi"))),IF(K126="A/B/C/D",IF(L126="A",1,IF(L126="B",0.67,IF(L126="C",0.33,IF(L126="D",0,"Blm Diisi")))),IF(K126="A/B/C/D/E",IF(L126="A",1,IF(L126="B",0.75,IF(L126="C",0.5,IF(L126="D",0.25,IF(L126="E",0,"Blm Diisi")))))))))</f>
        <v>1</v>
      </c>
      <c r="N126" s="38"/>
      <c r="P126" s="70"/>
    </row>
    <row r="127" spans="1:16" customFormat="1" x14ac:dyDescent="0.3">
      <c r="A127" s="29"/>
      <c r="B127" s="30"/>
      <c r="C127" s="30">
        <v>7</v>
      </c>
      <c r="D127" s="203" t="s">
        <v>382</v>
      </c>
      <c r="E127" s="203"/>
      <c r="F127" s="31"/>
      <c r="G127" s="31"/>
      <c r="H127" s="32">
        <v>1.5</v>
      </c>
      <c r="I127" s="32"/>
      <c r="J127" s="32"/>
      <c r="K127" s="33"/>
      <c r="L127" s="133"/>
      <c r="M127" s="33"/>
      <c r="N127" s="34"/>
      <c r="P127" s="41"/>
    </row>
    <row r="128" spans="1:16" customFormat="1" x14ac:dyDescent="0.3">
      <c r="A128" s="44"/>
      <c r="B128" s="45" t="s">
        <v>108</v>
      </c>
      <c r="C128" s="46" t="s">
        <v>109</v>
      </c>
      <c r="D128" s="47"/>
      <c r="E128" s="48"/>
      <c r="F128" s="49"/>
      <c r="G128" s="49"/>
      <c r="H128" s="50">
        <v>4.5</v>
      </c>
      <c r="I128" s="50"/>
      <c r="J128" s="50"/>
      <c r="K128" s="51"/>
      <c r="L128" s="52"/>
      <c r="M128" s="51">
        <f>M129+M135+M141+M147+M151</f>
        <v>4.5</v>
      </c>
      <c r="N128" s="53">
        <f>M128/H128</f>
        <v>1</v>
      </c>
      <c r="P128" s="52"/>
    </row>
    <row r="129" spans="1:16" customFormat="1" x14ac:dyDescent="0.3">
      <c r="A129" s="29"/>
      <c r="B129" s="30"/>
      <c r="C129" s="30">
        <v>1</v>
      </c>
      <c r="D129" s="203" t="s">
        <v>110</v>
      </c>
      <c r="E129" s="203"/>
      <c r="F129" s="31"/>
      <c r="G129" s="31"/>
      <c r="H129" s="32">
        <v>0.5</v>
      </c>
      <c r="I129" s="32"/>
      <c r="J129" s="32">
        <v>0.5</v>
      </c>
      <c r="K129" s="33"/>
      <c r="L129" s="133"/>
      <c r="M129" s="33">
        <f>IF(COUNT(M130:M134)=COUNTA(M130:M134),AVERAGE(M130:M134)*J129,"ISI DULU")</f>
        <v>0.5</v>
      </c>
      <c r="N129" s="34">
        <f>M129/J129</f>
        <v>1</v>
      </c>
      <c r="P129" s="41"/>
    </row>
    <row r="130" spans="1:16" customFormat="1" ht="28.8" x14ac:dyDescent="0.3">
      <c r="A130" s="35"/>
      <c r="B130" s="36"/>
      <c r="C130" s="36"/>
      <c r="D130" s="4" t="s">
        <v>8</v>
      </c>
      <c r="E130" s="3" t="s">
        <v>111</v>
      </c>
      <c r="F130" s="6" t="s">
        <v>150</v>
      </c>
      <c r="G130" s="7"/>
      <c r="H130" s="8"/>
      <c r="I130" s="3" t="s">
        <v>116</v>
      </c>
      <c r="J130" s="8"/>
      <c r="K130" s="6" t="s">
        <v>14</v>
      </c>
      <c r="L130" s="132" t="s">
        <v>150</v>
      </c>
      <c r="M130" s="6">
        <f>IF(K130="Ya/Tidak",IF(L130="Ya",1,IF(L130="Tidak",0,"Blm Diisi")),IF(K130="A/B/C",IF(L130="A",1,IF(L130="B",0.5,IF(L130="C",0,"Blm Diisi"))),IF(K130="A/B/C/D",IF(L130="A",1,IF(L130="B",0.67,IF(L130="C",0.33,IF(L130="D",0,"Blm Diisi")))),IF(K130="A/B/C/D/E",IF(L130="A",1,IF(L130="B",0.75,IF(L130="C",0.5,IF(L130="D",0.25,IF(L130="E",0,"Blm Diisi")))))))))</f>
        <v>1</v>
      </c>
      <c r="N130" s="38"/>
      <c r="P130" s="37"/>
    </row>
    <row r="131" spans="1:16" customFormat="1" ht="72" x14ac:dyDescent="0.3">
      <c r="A131" s="35"/>
      <c r="B131" s="36"/>
      <c r="C131" s="36"/>
      <c r="D131" s="4" t="s">
        <v>9</v>
      </c>
      <c r="E131" s="3" t="s">
        <v>112</v>
      </c>
      <c r="F131" s="6" t="s">
        <v>150</v>
      </c>
      <c r="G131" s="7"/>
      <c r="H131" s="8"/>
      <c r="I131" s="3" t="s">
        <v>117</v>
      </c>
      <c r="J131" s="8"/>
      <c r="K131" s="6" t="s">
        <v>162</v>
      </c>
      <c r="L131" s="132" t="s">
        <v>436</v>
      </c>
      <c r="M131" s="6">
        <f>IF(K131="Ya/Tidak",IF(L131="Ya",1,IF(L131="Tidak",0,"Blm Diisi")),IF(K131="A/B/C",IF(L131="A",1,IF(L131="B",0.5,IF(L131="C",0,"Blm Diisi"))),IF(K131="A/B/C/D",IF(L131="A",1,IF(L131="B",0.67,IF(L131="C",0.33,IF(L131="D",0,"Blm Diisi")))),IF(K131="A/B/C/D/E",IF(L131="A",1,IF(L131="B",0.75,IF(L131="C",0.5,IF(L131="D",0.25,IF(L131="E",0,"Blm Diisi")))))))))</f>
        <v>1</v>
      </c>
      <c r="N131" s="38"/>
      <c r="P131" s="37"/>
    </row>
    <row r="132" spans="1:16" customFormat="1" ht="57.6" x14ac:dyDescent="0.3">
      <c r="A132" s="35"/>
      <c r="B132" s="36"/>
      <c r="C132" s="36"/>
      <c r="D132" s="4" t="s">
        <v>10</v>
      </c>
      <c r="E132" s="3" t="s">
        <v>113</v>
      </c>
      <c r="F132" s="6" t="s">
        <v>150</v>
      </c>
      <c r="G132" s="7"/>
      <c r="H132" s="8"/>
      <c r="I132" s="3" t="s">
        <v>118</v>
      </c>
      <c r="J132" s="8"/>
      <c r="K132" s="6" t="s">
        <v>162</v>
      </c>
      <c r="L132" s="132" t="s">
        <v>436</v>
      </c>
      <c r="M132" s="6">
        <f>IF(K132="Ya/Tidak",IF(L132="Ya",1,IF(L132="Tidak",0,"Blm Diisi")),IF(K132="A/B/C",IF(L132="A",1,IF(L132="B",0.5,IF(L132="C",0,"Blm Diisi"))),IF(K132="A/B/C/D",IF(L132="A",1,IF(L132="B",0.67,IF(L132="C",0.33,IF(L132="D",0,"Blm Diisi")))),IF(K132="A/B/C/D/E",IF(L132="A",1,IF(L132="B",0.75,IF(L132="C",0.5,IF(L132="D",0.25,IF(L132="E",0,"Blm Diisi")))))))))</f>
        <v>1</v>
      </c>
      <c r="N132" s="38"/>
      <c r="P132" s="37"/>
    </row>
    <row r="133" spans="1:16" customFormat="1" ht="72" x14ac:dyDescent="0.3">
      <c r="A133" s="35"/>
      <c r="B133" s="36"/>
      <c r="C133" s="36"/>
      <c r="D133" s="4" t="s">
        <v>12</v>
      </c>
      <c r="E133" s="3" t="s">
        <v>114</v>
      </c>
      <c r="F133" s="6" t="s">
        <v>150</v>
      </c>
      <c r="G133" s="7"/>
      <c r="H133" s="8"/>
      <c r="I133" s="3" t="s">
        <v>119</v>
      </c>
      <c r="J133" s="8"/>
      <c r="K133" s="6" t="s">
        <v>161</v>
      </c>
      <c r="L133" s="132" t="s">
        <v>436</v>
      </c>
      <c r="M133" s="6">
        <f>IF(K133="Ya/Tidak",IF(L133="Ya",1,IF(L133="Tidak",0,"Blm Diisi")),IF(K133="A/B/C",IF(L133="A",1,IF(L133="B",0.5,IF(L133="C",0,"Blm Diisi"))),IF(K133="A/B/C/D",IF(L133="A",1,IF(L133="B",0.67,IF(L133="C",0.33,IF(L133="D",0,"Blm Diisi")))),IF(K133="A/B/C/D/E",IF(L133="A",1,IF(L133="B",0.75,IF(L133="C",0.5,IF(L133="D",0.25,IF(L133="E",0,"Blm Diisi")))))))))</f>
        <v>1</v>
      </c>
      <c r="N133" s="38"/>
      <c r="P133" s="37"/>
    </row>
    <row r="134" spans="1:16" customFormat="1" ht="43.2" x14ac:dyDescent="0.3">
      <c r="A134" s="35"/>
      <c r="B134" s="36"/>
      <c r="C134" s="36"/>
      <c r="D134" s="4" t="s">
        <v>13</v>
      </c>
      <c r="E134" s="3" t="s">
        <v>115</v>
      </c>
      <c r="F134" s="6" t="s">
        <v>150</v>
      </c>
      <c r="G134" s="7"/>
      <c r="H134" s="8"/>
      <c r="I134" s="3" t="s">
        <v>120</v>
      </c>
      <c r="J134" s="8"/>
      <c r="K134" s="6" t="s">
        <v>161</v>
      </c>
      <c r="L134" s="132" t="s">
        <v>436</v>
      </c>
      <c r="M134" s="6">
        <f>IF(K134="Ya/Tidak",IF(L134="Ya",1,IF(L134="Tidak",0,"Blm Diisi")),IF(K134="A/B/C",IF(L134="A",1,IF(L134="B",0.5,IF(L134="C",0,"Blm Diisi"))),IF(K134="A/B/C/D",IF(L134="A",1,IF(L134="B",0.67,IF(L134="C",0.33,IF(L134="D",0,"Blm Diisi")))),IF(K134="A/B/C/D/E",IF(L134="A",1,IF(L134="B",0.75,IF(L134="C",0.5,IF(L134="D",0.25,IF(L134="E",0,"Blm Diisi")))))))))</f>
        <v>1</v>
      </c>
      <c r="N134" s="38"/>
      <c r="P134" s="37"/>
    </row>
    <row r="135" spans="1:16" customFormat="1" x14ac:dyDescent="0.3">
      <c r="A135" s="29"/>
      <c r="B135" s="30"/>
      <c r="C135" s="30">
        <v>2</v>
      </c>
      <c r="D135" s="203" t="s">
        <v>121</v>
      </c>
      <c r="E135" s="203"/>
      <c r="F135" s="31"/>
      <c r="G135" s="31"/>
      <c r="H135" s="32">
        <v>0.5</v>
      </c>
      <c r="I135" s="32"/>
      <c r="J135" s="32">
        <v>0.5</v>
      </c>
      <c r="K135" s="33"/>
      <c r="L135" s="133"/>
      <c r="M135" s="33">
        <f>IF(COUNT(M136:M140)=COUNTA(M136:M140),AVERAGE(M136:M140)*J135,"ISI DULU")</f>
        <v>0.5</v>
      </c>
      <c r="N135" s="34">
        <f>M135/J135</f>
        <v>1</v>
      </c>
      <c r="P135" s="41"/>
    </row>
    <row r="136" spans="1:16" customFormat="1" ht="100.8" x14ac:dyDescent="0.3">
      <c r="A136" s="35"/>
      <c r="B136" s="36"/>
      <c r="C136" s="36"/>
      <c r="D136" s="4" t="s">
        <v>8</v>
      </c>
      <c r="E136" s="3" t="s">
        <v>122</v>
      </c>
      <c r="F136" s="6" t="s">
        <v>150</v>
      </c>
      <c r="G136" s="7"/>
      <c r="H136" s="8"/>
      <c r="I136" s="3" t="s">
        <v>124</v>
      </c>
      <c r="J136" s="8"/>
      <c r="K136" s="6" t="s">
        <v>162</v>
      </c>
      <c r="L136" s="37" t="s">
        <v>436</v>
      </c>
      <c r="M136" s="6">
        <f>IF(K136="Ya/Tidak",IF(L136="Ya",1,IF(L136="Tidak",0,"Blm Diisi")),IF(K136="A/B/C",IF(L136="A",1,IF(L136="B",0.5,IF(L136="C",0,"Blm Diisi"))),IF(K136="A/B/C/D",IF(L136="A",1,IF(L136="B",0.67,IF(L136="C",0.33,IF(L136="D",0,"Blm Diisi")))),IF(K136="A/B/C/D/E",IF(L136="A",1,IF(L136="B",0.75,IF(L136="C",0.5,IF(L136="D",0.25,IF(L136="E",0,"Blm Diisi")))))))))</f>
        <v>1</v>
      </c>
      <c r="N136" s="38"/>
      <c r="P136" s="37"/>
    </row>
    <row r="137" spans="1:16" customFormat="1" ht="72" x14ac:dyDescent="0.3">
      <c r="A137" s="35"/>
      <c r="B137" s="36"/>
      <c r="C137" s="36"/>
      <c r="D137" s="4" t="s">
        <v>9</v>
      </c>
      <c r="E137" s="3" t="s">
        <v>123</v>
      </c>
      <c r="F137" s="6" t="s">
        <v>150</v>
      </c>
      <c r="G137" s="7"/>
      <c r="H137" s="8"/>
      <c r="I137" s="3" t="s">
        <v>125</v>
      </c>
      <c r="J137" s="8"/>
      <c r="K137" s="6" t="s">
        <v>161</v>
      </c>
      <c r="L137" s="132" t="s">
        <v>436</v>
      </c>
      <c r="M137" s="6">
        <f>IF(K137="Ya/Tidak",IF(L137="Ya",1,IF(L137="Tidak",0,"Blm Diisi")),IF(K137="A/B/C",IF(L137="A",1,IF(L137="B",0.5,IF(L137="C",0,"Blm Diisi"))),IF(K137="A/B/C/D",IF(L137="A",1,IF(L137="B",0.67,IF(L137="C",0.33,IF(L137="D",0,"Blm Diisi")))),IF(K137="A/B/C/D/E",IF(L137="A",1,IF(L137="B",0.75,IF(L137="C",0.5,IF(L137="D",0.25,IF(L137="E",0,"Blm Diisi")))))))))</f>
        <v>1</v>
      </c>
      <c r="N137" s="38"/>
      <c r="P137" s="37"/>
    </row>
    <row r="138" spans="1:16" customFormat="1" ht="86.4" x14ac:dyDescent="0.3">
      <c r="A138" s="35"/>
      <c r="B138" s="36"/>
      <c r="C138" s="36"/>
      <c r="D138" s="4" t="s">
        <v>10</v>
      </c>
      <c r="E138" s="3" t="s">
        <v>146</v>
      </c>
      <c r="F138" s="6" t="s">
        <v>150</v>
      </c>
      <c r="G138" s="7"/>
      <c r="H138" s="8"/>
      <c r="I138" s="3" t="s">
        <v>126</v>
      </c>
      <c r="J138" s="8"/>
      <c r="K138" s="6" t="s">
        <v>161</v>
      </c>
      <c r="L138" s="132" t="s">
        <v>436</v>
      </c>
      <c r="M138" s="6">
        <f>IF(K138="Ya/Tidak",IF(L138="Ya",1,IF(L138="Tidak",0,"Blm Diisi")),IF(K138="A/B/C",IF(L138="A",1,IF(L138="B",0.5,IF(L138="C",0,"Blm Diisi"))),IF(K138="A/B/C/D",IF(L138="A",1,IF(L138="B",0.67,IF(L138="C",0.33,IF(L138="D",0,"Blm Diisi")))),IF(K138="A/B/C/D/E",IF(L138="A",1,IF(L138="B",0.75,IF(L138="C",0.5,IF(L138="D",0.25,IF(L138="E",0,"Blm Diisi")))))))))</f>
        <v>1</v>
      </c>
      <c r="N138" s="38"/>
      <c r="P138" s="37"/>
    </row>
    <row r="139" spans="1:16" customFormat="1" ht="72" x14ac:dyDescent="0.3">
      <c r="A139" s="35"/>
      <c r="B139" s="36"/>
      <c r="C139" s="36"/>
      <c r="D139" s="4" t="s">
        <v>12</v>
      </c>
      <c r="E139" s="3" t="s">
        <v>394</v>
      </c>
      <c r="F139" s="6" t="s">
        <v>150</v>
      </c>
      <c r="G139" s="7"/>
      <c r="H139" s="8"/>
      <c r="I139" s="3" t="s">
        <v>395</v>
      </c>
      <c r="J139" s="8"/>
      <c r="K139" s="6" t="s">
        <v>162</v>
      </c>
      <c r="L139" s="37" t="s">
        <v>436</v>
      </c>
      <c r="M139" s="6">
        <f>IF(K139="Ya/Tidak",IF(L139="Ya",1,IF(L139="Tidak",0,"Blm Diisi")),IF(K139="A/B/C",IF(L139="A",1,IF(L139="B",0.5,IF(L139="C",0,"Blm Diisi"))),IF(K139="A/B/C/D",IF(L139="A",1,IF(L139="B",0.67,IF(L139="C",0.33,IF(L139="D",0,"Blm Diisi")))),IF(K139="A/B/C/D/E",IF(L139="A",1,IF(L139="B",0.75,IF(L139="C",0.5,IF(L139="D",0.25,IF(L139="E",0,"Blm Diisi")))))))))</f>
        <v>1</v>
      </c>
      <c r="N139" s="38"/>
      <c r="P139" s="37"/>
    </row>
    <row r="140" spans="1:16" customFormat="1" ht="28.8" x14ac:dyDescent="0.3">
      <c r="A140" s="35"/>
      <c r="B140" s="36"/>
      <c r="C140" s="36"/>
      <c r="D140" s="4" t="s">
        <v>13</v>
      </c>
      <c r="E140" s="3" t="s">
        <v>127</v>
      </c>
      <c r="F140" s="6" t="s">
        <v>150</v>
      </c>
      <c r="G140" s="7"/>
      <c r="H140" s="8"/>
      <c r="I140" s="3" t="s">
        <v>128</v>
      </c>
      <c r="J140" s="8"/>
      <c r="K140" s="6" t="s">
        <v>14</v>
      </c>
      <c r="L140" s="37" t="s">
        <v>150</v>
      </c>
      <c r="M140" s="6">
        <f>IF(K140="Ya/Tidak",IF(L140="Ya",1,IF(L140="Tidak",0,"Blm Diisi")),IF(K140="A/B/C",IF(L140="A",1,IF(L140="B",0.5,IF(L140="C",0,"Blm Diisi"))),IF(K140="A/B/C/D",IF(L140="A",1,IF(L140="B",0.67,IF(L140="C",0.33,IF(L140="D",0,"Blm Diisi")))),IF(K140="A/B/C/D/E",IF(L140="A",1,IF(L140="B",0.75,IF(L140="C",0.5,IF(L140="D",0.25,IF(L140="E",0,"Blm Diisi")))))))))</f>
        <v>1</v>
      </c>
      <c r="N140" s="38"/>
      <c r="P140" s="37"/>
    </row>
    <row r="141" spans="1:16" customFormat="1" x14ac:dyDescent="0.3">
      <c r="A141" s="29"/>
      <c r="B141" s="30"/>
      <c r="C141" s="30">
        <v>3</v>
      </c>
      <c r="D141" s="203" t="s">
        <v>129</v>
      </c>
      <c r="E141" s="203"/>
      <c r="F141" s="31"/>
      <c r="G141" s="31"/>
      <c r="H141" s="32">
        <v>1.5</v>
      </c>
      <c r="I141" s="32"/>
      <c r="J141" s="32">
        <v>1.5</v>
      </c>
      <c r="K141" s="33"/>
      <c r="L141" s="133"/>
      <c r="M141" s="33">
        <f>IF(COUNT(M142:M146)=COUNTA(M142:M146),AVERAGE(M142:M146)*J141,"ISI DULU")</f>
        <v>1.5</v>
      </c>
      <c r="N141" s="34">
        <f>M141/J141</f>
        <v>1</v>
      </c>
      <c r="P141" s="41"/>
    </row>
    <row r="142" spans="1:16" customFormat="1" x14ac:dyDescent="0.3">
      <c r="A142" s="35"/>
      <c r="B142" s="36"/>
      <c r="C142" s="36"/>
      <c r="D142" s="4" t="s">
        <v>8</v>
      </c>
      <c r="E142" s="3" t="s">
        <v>396</v>
      </c>
      <c r="F142" s="6" t="s">
        <v>150</v>
      </c>
      <c r="G142" s="7"/>
      <c r="H142" s="8"/>
      <c r="I142" s="3" t="s">
        <v>130</v>
      </c>
      <c r="J142" s="8"/>
      <c r="K142" s="6" t="s">
        <v>14</v>
      </c>
      <c r="L142" s="37" t="s">
        <v>150</v>
      </c>
      <c r="M142" s="6">
        <f>IF(K142="Ya/Tidak",IF(L142="Ya",1,IF(L142="Tidak",0,"Blm Diisi")),IF(K142="A/B/C",IF(L142="A",1,IF(L142="B",0.5,IF(L142="C",0,"Blm Diisi"))),IF(K142="A/B/C/D",IF(L142="A",1,IF(L142="B",0.67,IF(L142="C",0.33,IF(L142="D",0,"Blm Diisi")))),IF(K142="A/B/C/D/E",IF(L142="A",1,IF(L142="B",0.75,IF(L142="C",0.5,IF(L142="D",0.25,IF(L142="E",0,"Blm Diisi")))))))))</f>
        <v>1</v>
      </c>
      <c r="N142" s="38"/>
      <c r="P142" s="37"/>
    </row>
    <row r="143" spans="1:16" customFormat="1" ht="43.2" x14ac:dyDescent="0.3">
      <c r="A143" s="35"/>
      <c r="B143" s="36"/>
      <c r="C143" s="36"/>
      <c r="D143" s="4" t="s">
        <v>9</v>
      </c>
      <c r="E143" s="3" t="s">
        <v>397</v>
      </c>
      <c r="F143" s="6" t="s">
        <v>150</v>
      </c>
      <c r="G143" s="7"/>
      <c r="H143" s="8"/>
      <c r="I143" s="3" t="s">
        <v>398</v>
      </c>
      <c r="J143" s="8"/>
      <c r="K143" s="6" t="s">
        <v>161</v>
      </c>
      <c r="L143" s="37" t="s">
        <v>436</v>
      </c>
      <c r="M143" s="6">
        <f>IF(K143="Ya/Tidak",IF(L143="Ya",1,IF(L143="Tidak",0,"Blm Diisi")),IF(K143="A/B/C",IF(L143="A",1,IF(L143="B",0.5,IF(L143="C",0,"Blm Diisi"))),IF(K143="A/B/C/D",IF(L143="A",1,IF(L143="B",0.67,IF(L143="C",0.33,IF(L143="D",0,"Blm Diisi")))),IF(K143="A/B/C/D/E",IF(L143="A",1,IF(L143="B",0.75,IF(L143="C",0.5,IF(L143="D",0.25,IF(L143="E",0,"Blm Diisi")))))))))</f>
        <v>1</v>
      </c>
      <c r="N143" s="38"/>
      <c r="P143" s="37"/>
    </row>
    <row r="144" spans="1:16" customFormat="1" ht="28.8" x14ac:dyDescent="0.3">
      <c r="A144" s="35"/>
      <c r="B144" s="36"/>
      <c r="C144" s="36"/>
      <c r="D144" s="4" t="s">
        <v>10</v>
      </c>
      <c r="E144" s="3" t="s">
        <v>399</v>
      </c>
      <c r="F144" s="6" t="s">
        <v>150</v>
      </c>
      <c r="G144" s="7"/>
      <c r="H144" s="8"/>
      <c r="I144" s="3" t="s">
        <v>400</v>
      </c>
      <c r="J144" s="8"/>
      <c r="K144" s="6" t="s">
        <v>14</v>
      </c>
      <c r="L144" s="37" t="s">
        <v>150</v>
      </c>
      <c r="M144" s="6">
        <f>IF(K144="Ya/Tidak",IF(L144="Ya",1,IF(L144="Tidak",0,"Blm Diisi")),IF(K144="A/B/C",IF(L144="A",1,IF(L144="B",0.5,IF(L144="C",0,"Blm Diisi"))),IF(K144="A/B/C/D",IF(L144="A",1,IF(L144="B",0.67,IF(L144="C",0.33,IF(L144="D",0,"Blm Diisi")))),IF(K144="A/B/C/D/E",IF(L144="A",1,IF(L144="B",0.75,IF(L144="C",0.5,IF(L144="D",0.25,IF(L144="E",0,"Blm Diisi")))))))))</f>
        <v>1</v>
      </c>
      <c r="N144" s="38"/>
      <c r="P144" s="37"/>
    </row>
    <row r="145" spans="1:16" customFormat="1" ht="115.2" x14ac:dyDescent="0.3">
      <c r="A145" s="35"/>
      <c r="B145" s="36"/>
      <c r="C145" s="36"/>
      <c r="D145" s="4" t="s">
        <v>12</v>
      </c>
      <c r="E145" s="3" t="s">
        <v>131</v>
      </c>
      <c r="F145" s="6" t="s">
        <v>150</v>
      </c>
      <c r="G145" s="7"/>
      <c r="H145" s="8"/>
      <c r="I145" s="3" t="s">
        <v>132</v>
      </c>
      <c r="J145" s="8"/>
      <c r="K145" s="6" t="s">
        <v>162</v>
      </c>
      <c r="L145" s="37" t="s">
        <v>436</v>
      </c>
      <c r="M145" s="6">
        <f>IF(K145="Ya/Tidak",IF(L145="Ya",1,IF(L145="Tidak",0,"Blm Diisi")),IF(K145="A/B/C",IF(L145="A",1,IF(L145="B",0.5,IF(L145="C",0,"Blm Diisi"))),IF(K145="A/B/C/D",IF(L145="A",1,IF(L145="B",0.67,IF(L145="C",0.33,IF(L145="D",0,"Blm Diisi")))),IF(K145="A/B/C/D/E",IF(L145="A",1,IF(L145="B",0.75,IF(L145="C",0.5,IF(L145="D",0.25,IF(L145="E",0,"Blm Diisi")))))))))</f>
        <v>1</v>
      </c>
      <c r="N145" s="38"/>
      <c r="P145" s="37"/>
    </row>
    <row r="146" spans="1:16" customFormat="1" ht="43.2" x14ac:dyDescent="0.3">
      <c r="A146" s="35"/>
      <c r="B146" s="36"/>
      <c r="C146" s="36"/>
      <c r="D146" s="4" t="s">
        <v>13</v>
      </c>
      <c r="E146" s="3" t="s">
        <v>133</v>
      </c>
      <c r="F146" s="6" t="s">
        <v>150</v>
      </c>
      <c r="G146" s="7"/>
      <c r="H146" s="8"/>
      <c r="I146" s="3" t="s">
        <v>134</v>
      </c>
      <c r="J146" s="8"/>
      <c r="K146" s="6" t="s">
        <v>161</v>
      </c>
      <c r="L146" s="132" t="s">
        <v>436</v>
      </c>
      <c r="M146" s="6">
        <f>IF(K146="Ya/Tidak",IF(L146="Ya",1,IF(L146="Tidak",0,"Blm Diisi")),IF(K146="A/B/C",IF(L146="A",1,IF(L146="B",0.5,IF(L146="C",0,"Blm Diisi"))),IF(K146="A/B/C/D",IF(L146="A",1,IF(L146="B",0.67,IF(L146="C",0.33,IF(L146="D",0,"Blm Diisi")))),IF(K146="A/B/C/D/E",IF(L146="A",1,IF(L146="B",0.75,IF(L146="C",0.5,IF(L146="D",0.25,IF(L146="E",0,"Blm Diisi")))))))))</f>
        <v>1</v>
      </c>
      <c r="N146" s="38"/>
      <c r="P146" s="37"/>
    </row>
    <row r="147" spans="1:16" customFormat="1" x14ac:dyDescent="0.3">
      <c r="A147" s="29"/>
      <c r="B147" s="30"/>
      <c r="C147" s="30">
        <v>4</v>
      </c>
      <c r="D147" s="203" t="s">
        <v>135</v>
      </c>
      <c r="E147" s="203"/>
      <c r="F147" s="31"/>
      <c r="G147" s="31"/>
      <c r="H147" s="32">
        <v>1.5</v>
      </c>
      <c r="I147" s="32"/>
      <c r="J147" s="32">
        <v>1.5</v>
      </c>
      <c r="K147" s="33"/>
      <c r="L147" s="133"/>
      <c r="M147" s="33">
        <f>IF(COUNT(M148:M150)=COUNTA(M148:M150),AVERAGE(M148:M150)*J147,"ISI DULU")</f>
        <v>1.5</v>
      </c>
      <c r="N147" s="34">
        <f>M147/J147</f>
        <v>1</v>
      </c>
      <c r="P147" s="41"/>
    </row>
    <row r="148" spans="1:16" customFormat="1" ht="43.2" x14ac:dyDescent="0.3">
      <c r="A148" s="35"/>
      <c r="B148" s="36"/>
      <c r="C148" s="36"/>
      <c r="D148" s="4" t="s">
        <v>8</v>
      </c>
      <c r="E148" s="3" t="s">
        <v>401</v>
      </c>
      <c r="F148" s="6" t="s">
        <v>150</v>
      </c>
      <c r="G148" s="7"/>
      <c r="H148" s="8"/>
      <c r="I148" s="3" t="s">
        <v>136</v>
      </c>
      <c r="J148" s="8"/>
      <c r="K148" s="6" t="s">
        <v>161</v>
      </c>
      <c r="L148" s="132" t="s">
        <v>436</v>
      </c>
      <c r="M148" s="6">
        <f>IF(K148="Ya/Tidak",IF(L148="Ya",1,IF(L148="Tidak",0,"Blm Diisi")),IF(K148="A/B/C",IF(L148="A",1,IF(L148="B",0.5,IF(L148="C",0,"Blm Diisi"))),IF(K148="A/B/C/D",IF(L148="A",1,IF(L148="B",0.67,IF(L148="C",0.33,IF(L148="D",0,"Blm Diisi")))),IF(K148="A/B/C/D/E",IF(L148="A",1,IF(L148="B",0.75,IF(L148="C",0.5,IF(L148="D",0.25,IF(L148="E",0,"Blm Diisi")))))))))</f>
        <v>1</v>
      </c>
      <c r="N148" s="38"/>
      <c r="P148" s="37"/>
    </row>
    <row r="149" spans="1:16" customFormat="1" ht="28.8" x14ac:dyDescent="0.3">
      <c r="A149" s="35"/>
      <c r="B149" s="36"/>
      <c r="C149" s="36"/>
      <c r="D149" s="4" t="s">
        <v>9</v>
      </c>
      <c r="E149" s="3" t="s">
        <v>137</v>
      </c>
      <c r="F149" s="6" t="s">
        <v>150</v>
      </c>
      <c r="G149" s="7"/>
      <c r="H149" s="8"/>
      <c r="I149" s="3" t="s">
        <v>138</v>
      </c>
      <c r="J149" s="8"/>
      <c r="K149" s="6" t="s">
        <v>14</v>
      </c>
      <c r="L149" s="132" t="s">
        <v>150</v>
      </c>
      <c r="M149" s="6">
        <f>IF(K149="Ya/Tidak",IF(L149="Ya",1,IF(L149="Tidak",0,"Blm Diisi")),IF(K149="A/B/C",IF(L149="A",1,IF(L149="B",0.5,IF(L149="C",0,"Blm Diisi"))),IF(K149="A/B/C/D",IF(L149="A",1,IF(L149="B",0.67,IF(L149="C",0.33,IF(L149="D",0,"Blm Diisi")))),IF(K149="A/B/C/D/E",IF(L149="A",1,IF(L149="B",0.75,IF(L149="C",0.5,IF(L149="D",0.25,IF(L149="E",0,"Blm Diisi")))))))))</f>
        <v>1</v>
      </c>
      <c r="N149" s="38"/>
      <c r="P149" s="37"/>
    </row>
    <row r="150" spans="1:16" customFormat="1" ht="57.6" x14ac:dyDescent="0.3">
      <c r="A150" s="35"/>
      <c r="B150" s="36"/>
      <c r="C150" s="36"/>
      <c r="D150" s="4" t="s">
        <v>10</v>
      </c>
      <c r="E150" s="3" t="s">
        <v>402</v>
      </c>
      <c r="F150" s="6" t="s">
        <v>150</v>
      </c>
      <c r="G150" s="7"/>
      <c r="H150" s="8"/>
      <c r="I150" s="3" t="s">
        <v>139</v>
      </c>
      <c r="J150" s="8"/>
      <c r="K150" s="6" t="s">
        <v>162</v>
      </c>
      <c r="L150" s="132" t="s">
        <v>436</v>
      </c>
      <c r="M150" s="6">
        <f>IF(K150="Ya/Tidak",IF(L150="Ya",1,IF(L150="Tidak",0,"Blm Diisi")),IF(K150="A/B/C",IF(L150="A",1,IF(L150="B",0.5,IF(L150="C",0,"Blm Diisi"))),IF(K150="A/B/C/D",IF(L150="A",1,IF(L150="B",0.67,IF(L150="C",0.33,IF(L150="D",0,"Blm Diisi")))),IF(K150="A/B/C/D/E",IF(L150="A",1,IF(L150="B",0.75,IF(L150="C",0.5,IF(L150="D",0.25,IF(L150="E",0,"Blm Diisi")))))))))</f>
        <v>1</v>
      </c>
      <c r="N150" s="38"/>
      <c r="P150" s="37"/>
    </row>
    <row r="151" spans="1:16" customFormat="1" x14ac:dyDescent="0.3">
      <c r="A151" s="29"/>
      <c r="B151" s="30"/>
      <c r="C151" s="30">
        <v>5</v>
      </c>
      <c r="D151" s="203" t="s">
        <v>140</v>
      </c>
      <c r="E151" s="203"/>
      <c r="F151" s="31"/>
      <c r="G151" s="31"/>
      <c r="H151" s="32">
        <v>0.5</v>
      </c>
      <c r="I151" s="32"/>
      <c r="J151" s="32">
        <v>0.5</v>
      </c>
      <c r="K151" s="33"/>
      <c r="L151" s="133"/>
      <c r="M151" s="33">
        <f>IF(COUNT(M152:M154)=COUNTA(M152:M154),AVERAGE(M152:M154)*J151,"ISI DULU")</f>
        <v>0.5</v>
      </c>
      <c r="N151" s="34">
        <f>M151/J151</f>
        <v>1</v>
      </c>
      <c r="P151" s="41"/>
    </row>
    <row r="152" spans="1:16" customFormat="1" ht="28.8" x14ac:dyDescent="0.3">
      <c r="A152" s="35"/>
      <c r="B152" s="36"/>
      <c r="C152" s="36"/>
      <c r="D152" s="4" t="s">
        <v>8</v>
      </c>
      <c r="E152" s="3" t="s">
        <v>403</v>
      </c>
      <c r="F152" s="6" t="s">
        <v>150</v>
      </c>
      <c r="G152" s="7"/>
      <c r="H152" s="8"/>
      <c r="I152" s="3" t="s">
        <v>404</v>
      </c>
      <c r="J152" s="8"/>
      <c r="K152" s="6" t="s">
        <v>14</v>
      </c>
      <c r="L152" s="37" t="s">
        <v>150</v>
      </c>
      <c r="M152" s="6">
        <f>IF(K152="Ya/Tidak",IF(L152="Ya",1,IF(L152="Tidak",0,"Blm Diisi")),IF(K152="A/B/C",IF(L152="A",1,IF(L152="B",0.5,IF(L152="C",0,"Blm Diisi"))),IF(K152="A/B/C/D",IF(L152="A",1,IF(L152="B",0.67,IF(L152="C",0.33,IF(L152="D",0,"Blm Diisi")))),IF(K152="A/B/C/D/E",IF(L152="A",1,IF(L152="B",0.75,IF(L152="C",0.5,IF(L152="D",0.25,IF(L152="E",0,"Blm Diisi")))))))))</f>
        <v>1</v>
      </c>
      <c r="N152" s="38"/>
      <c r="P152" s="37"/>
    </row>
    <row r="153" spans="1:16" customFormat="1" ht="57.6" x14ac:dyDescent="0.3">
      <c r="A153" s="35"/>
      <c r="B153" s="36"/>
      <c r="C153" s="36"/>
      <c r="D153" s="4" t="s">
        <v>9</v>
      </c>
      <c r="E153" s="3" t="s">
        <v>405</v>
      </c>
      <c r="F153" s="6" t="s">
        <v>150</v>
      </c>
      <c r="G153" s="7"/>
      <c r="H153" s="8"/>
      <c r="I153" s="3" t="s">
        <v>406</v>
      </c>
      <c r="J153" s="8"/>
      <c r="K153" s="6" t="s">
        <v>162</v>
      </c>
      <c r="L153" s="132" t="s">
        <v>436</v>
      </c>
      <c r="M153" s="6">
        <f>IF(K153="Ya/Tidak",IF(L153="Ya",1,IF(L153="Tidak",0,"Blm Diisi")),IF(K153="A/B/C",IF(L153="A",1,IF(L153="B",0.5,IF(L153="C",0,"Blm Diisi"))),IF(K153="A/B/C/D",IF(L153="A",1,IF(L153="B",0.67,IF(L153="C",0.33,IF(L153="D",0,"Blm Diisi")))),IF(K153="A/B/C/D/E",IF(L153="A",1,IF(L153="B",0.75,IF(L153="C",0.5,IF(L153="D",0.25,IF(L153="E",0,"Blm Diisi")))))))))</f>
        <v>1</v>
      </c>
      <c r="N153" s="38"/>
      <c r="P153" s="37"/>
    </row>
    <row r="154" spans="1:16" customFormat="1" ht="43.2" x14ac:dyDescent="0.3">
      <c r="A154" s="35"/>
      <c r="B154" s="36"/>
      <c r="C154" s="36"/>
      <c r="D154" s="4" t="s">
        <v>10</v>
      </c>
      <c r="E154" s="3" t="s">
        <v>407</v>
      </c>
      <c r="F154" s="6" t="s">
        <v>150</v>
      </c>
      <c r="G154" s="7"/>
      <c r="H154" s="8"/>
      <c r="I154" s="3" t="s">
        <v>408</v>
      </c>
      <c r="J154" s="8"/>
      <c r="K154" s="6" t="s">
        <v>161</v>
      </c>
      <c r="L154" s="37" t="s">
        <v>436</v>
      </c>
      <c r="M154" s="6">
        <f>IF(K154="Ya/Tidak",IF(L154="Ya",1,IF(L154="Tidak",0,"Blm Diisi")),IF(K154="A/B/C",IF(L154="A",1,IF(L154="B",0.5,IF(L154="C",0,"Blm Diisi"))),IF(K154="A/B/C/D",IF(L154="A",1,IF(L154="B",0.67,IF(L154="C",0.33,IF(L154="D",0,"Blm Diisi")))),IF(K154="A/B/C/D/E",IF(L154="A",1,IF(L154="B",0.75,IF(L154="C",0.5,IF(L154="D",0.25,IF(L154="E",0,"Blm Diisi")))))))))</f>
        <v>1</v>
      </c>
      <c r="N154" s="38"/>
      <c r="P154" s="37"/>
    </row>
    <row r="155" spans="1:16" x14ac:dyDescent="0.3">
      <c r="A155" s="204" t="s">
        <v>141</v>
      </c>
      <c r="B155" s="204"/>
      <c r="C155" s="204"/>
      <c r="D155" s="204"/>
      <c r="E155" s="204"/>
      <c r="F155" s="80"/>
      <c r="G155" s="80"/>
      <c r="H155" s="81"/>
      <c r="I155" s="82"/>
      <c r="J155" s="81"/>
      <c r="K155" s="82"/>
      <c r="L155" s="83"/>
      <c r="M155" s="81">
        <f>SUM(M7,M24,M29,M34,M46,M72,M84,M128)</f>
        <v>23.5</v>
      </c>
      <c r="N155" s="84"/>
      <c r="P155" s="83"/>
    </row>
  </sheetData>
  <mergeCells count="40">
    <mergeCell ref="D8:E8"/>
    <mergeCell ref="K2:N2"/>
    <mergeCell ref="A4:E4"/>
    <mergeCell ref="F4:G4"/>
    <mergeCell ref="B6:E6"/>
    <mergeCell ref="D141:E141"/>
    <mergeCell ref="D135:E135"/>
    <mergeCell ref="D147:E147"/>
    <mergeCell ref="D151:E151"/>
    <mergeCell ref="A155:E155"/>
    <mergeCell ref="D52:E52"/>
    <mergeCell ref="D53:E53"/>
    <mergeCell ref="D56:E56"/>
    <mergeCell ref="D57:E57"/>
    <mergeCell ref="D64:E64"/>
    <mergeCell ref="D35:E35"/>
    <mergeCell ref="D42:E42"/>
    <mergeCell ref="D39:E39"/>
    <mergeCell ref="D45:E45"/>
    <mergeCell ref="D47:E47"/>
    <mergeCell ref="D12:E12"/>
    <mergeCell ref="D16:E16"/>
    <mergeCell ref="D21:E21"/>
    <mergeCell ref="D25:E25"/>
    <mergeCell ref="D28:E28"/>
    <mergeCell ref="D67:E67"/>
    <mergeCell ref="D129:E129"/>
    <mergeCell ref="D73:E73"/>
    <mergeCell ref="D80:E80"/>
    <mergeCell ref="D85:E85"/>
    <mergeCell ref="D118:E118"/>
    <mergeCell ref="D120:E120"/>
    <mergeCell ref="D125:E125"/>
    <mergeCell ref="D127:E127"/>
    <mergeCell ref="D70:E70"/>
    <mergeCell ref="I90:I95"/>
    <mergeCell ref="I96:I101"/>
    <mergeCell ref="D109:E109"/>
    <mergeCell ref="D102:E102"/>
    <mergeCell ref="I112:I115"/>
  </mergeCells>
  <conditionalFormatting sqref="E32">
    <cfRule type="containsText" dxfId="7" priority="1" operator="containsText" text="Dihapus">
      <formula>NOT(ISERROR(SEARCH("Dihapus",E32)))</formula>
    </cfRule>
  </conditionalFormatting>
  <dataValidations count="6">
    <dataValidation type="list" allowBlank="1" showInputMessage="1" showErrorMessage="1" sqref="M93:M95 M113:M115 M97:M101 M91" xr:uid="{57CF9AEF-CDE4-425D-B0B0-248DB35885A7}">
      <formula1>"-"</formula1>
    </dataValidation>
    <dataValidation type="list" allowBlank="1" showInputMessage="1" showErrorMessage="1" sqref="L65 L139 L14 L63 L54:L55 L150 L40:L41 L68 L108 L10:L11 L110:L111 L121 L124 L20 L43 L131:L132 L136 L145 L104:L106 L74:L79 L36:L38 L22:L23 L48:L50 L17 L58:L60 L81 L83 L153" xr:uid="{9262A60F-FC73-4DB9-B952-1494B44D2012}">
      <formula1>"A,B,C,D"</formula1>
    </dataValidation>
    <dataValidation type="list" allowBlank="1" showInputMessage="1" showErrorMessage="1" sqref="L9 L143 L123 L107 L66 L62 L31 L44:L45 L51 L86 L116 L148 L15 L126 L133:L134 L137:L138 L146 L119 L26:L27 L18:L19 L103 L154" xr:uid="{C0076917-2CFF-4659-8E79-F4F0845CC51B}">
      <formula1>"A,B,C"</formula1>
    </dataValidation>
    <dataValidation type="list" allowBlank="1" showInputMessage="1" showErrorMessage="1" sqref="L144 L149 L140 L71 L152 L142 L13 L87:L89 L32 L117 L122 L130" xr:uid="{E3D274F3-0B92-401E-8069-A743F0633632}">
      <formula1>"Ya,Tidak"</formula1>
    </dataValidation>
    <dataValidation type="list" allowBlank="1" showInputMessage="1" showErrorMessage="1" sqref="L69 L61 L82" xr:uid="{542FCAEE-6F02-412F-9185-EF539D1FB616}">
      <formula1>"A,B,C,D,E"</formula1>
    </dataValidation>
    <dataValidation type="whole" operator="greaterThanOrEqual" allowBlank="1" showInputMessage="1" showErrorMessage="1" sqref="L113:L115" xr:uid="{422148B3-03F2-46A6-892E-FB85E9097815}">
      <formula1>0</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55"/>
  <sheetViews>
    <sheetView zoomScale="80" zoomScaleNormal="80" workbookViewId="0">
      <pane ySplit="5" topLeftCell="A146" activePane="bottomLeft" state="frozen"/>
      <selection pane="bottomLeft" activeCell="I165" sqref="I165"/>
    </sheetView>
  </sheetViews>
  <sheetFormatPr defaultColWidth="9.109375" defaultRowHeight="14.4" x14ac:dyDescent="0.3"/>
  <cols>
    <col min="1" max="1" width="3.44140625" style="124" customWidth="1"/>
    <col min="2" max="2" width="4.44140625" style="125" customWidth="1"/>
    <col min="3" max="3" width="3.44140625" style="125" customWidth="1"/>
    <col min="4" max="4" width="2.88671875" style="126" customWidth="1"/>
    <col min="5" max="5" width="43.44140625" style="127" bestFit="1" customWidth="1"/>
    <col min="6" max="6" width="2.88671875" style="85" hidden="1" customWidth="1"/>
    <col min="7" max="7" width="5.44140625" style="128" hidden="1" customWidth="1"/>
    <col min="8" max="8" width="6.44140625" style="129" bestFit="1" customWidth="1"/>
    <col min="9" max="9" width="82.88671875" style="85" bestFit="1" customWidth="1"/>
    <col min="10" max="10" width="6.44140625" style="129" hidden="1" customWidth="1"/>
    <col min="11" max="11" width="11.109375" style="85" customWidth="1"/>
    <col min="12" max="13" width="9.109375" style="85"/>
    <col min="14" max="14" width="10.88671875" style="85" bestFit="1" customWidth="1"/>
    <col min="15" max="15" width="6.109375" style="85" customWidth="1"/>
    <col min="16" max="16" width="47.44140625" style="85" customWidth="1"/>
    <col min="17" max="16384" width="9.109375" style="85"/>
  </cols>
  <sheetData>
    <row r="1" spans="1:16" ht="15" thickBot="1" x14ac:dyDescent="0.35">
      <c r="E1" s="85"/>
    </row>
    <row r="2" spans="1:16" ht="24.9" customHeight="1" thickBot="1" x14ac:dyDescent="0.35">
      <c r="E2" s="85"/>
      <c r="K2" s="218" t="s">
        <v>478</v>
      </c>
      <c r="L2" s="219"/>
      <c r="M2" s="219"/>
      <c r="N2" s="220"/>
    </row>
    <row r="3" spans="1:16" ht="16.5" customHeight="1" x14ac:dyDescent="0.7">
      <c r="E3" s="85"/>
      <c r="K3" s="147"/>
      <c r="L3" s="147"/>
      <c r="M3" s="147"/>
      <c r="N3" s="147"/>
    </row>
    <row r="4" spans="1:16" s="12" customFormat="1" ht="28.8" x14ac:dyDescent="0.3">
      <c r="A4" s="221" t="s">
        <v>0</v>
      </c>
      <c r="B4" s="221"/>
      <c r="C4" s="221"/>
      <c r="D4" s="221"/>
      <c r="E4" s="221"/>
      <c r="F4" s="222" t="s">
        <v>155</v>
      </c>
      <c r="G4" s="222"/>
      <c r="H4" s="9" t="s">
        <v>1</v>
      </c>
      <c r="I4" s="10" t="s">
        <v>2</v>
      </c>
      <c r="J4" s="9" t="s">
        <v>1</v>
      </c>
      <c r="K4" s="136" t="s">
        <v>156</v>
      </c>
      <c r="L4" s="137" t="s">
        <v>157</v>
      </c>
      <c r="M4" s="138" t="s">
        <v>158</v>
      </c>
      <c r="N4" s="144" t="s">
        <v>159</v>
      </c>
      <c r="P4" s="199" t="s">
        <v>160</v>
      </c>
    </row>
    <row r="5" spans="1:16" s="12" customFormat="1" x14ac:dyDescent="0.3">
      <c r="A5" s="171"/>
      <c r="B5" s="172"/>
      <c r="C5" s="172"/>
      <c r="D5" s="172"/>
      <c r="E5" s="172"/>
      <c r="F5" s="13"/>
      <c r="G5" s="13"/>
      <c r="H5" s="14"/>
      <c r="I5" s="173"/>
      <c r="J5" s="14"/>
      <c r="K5" s="174"/>
      <c r="L5" s="175"/>
      <c r="M5" s="173"/>
      <c r="N5" s="170"/>
      <c r="P5" s="15"/>
    </row>
    <row r="6" spans="1:16" s="21" customFormat="1" x14ac:dyDescent="0.3">
      <c r="A6" s="93" t="s">
        <v>3</v>
      </c>
      <c r="B6" s="223" t="s">
        <v>4</v>
      </c>
      <c r="C6" s="223"/>
      <c r="D6" s="223"/>
      <c r="E6" s="223"/>
      <c r="F6" s="180"/>
      <c r="G6" s="180"/>
      <c r="H6" s="97"/>
      <c r="I6" s="97"/>
      <c r="J6" s="97"/>
      <c r="K6" s="97"/>
      <c r="L6" s="97"/>
      <c r="M6" s="181"/>
      <c r="N6" s="145"/>
      <c r="P6" s="18"/>
    </row>
    <row r="7" spans="1:16" customFormat="1" x14ac:dyDescent="0.3">
      <c r="A7" s="44"/>
      <c r="B7" s="45" t="s">
        <v>5</v>
      </c>
      <c r="C7" s="46" t="s">
        <v>6</v>
      </c>
      <c r="D7" s="47"/>
      <c r="E7" s="48"/>
      <c r="F7" s="49"/>
      <c r="G7" s="49"/>
      <c r="H7" s="50">
        <v>2.5</v>
      </c>
      <c r="I7" s="50"/>
      <c r="J7" s="50"/>
      <c r="K7" s="50"/>
      <c r="L7" s="50"/>
      <c r="M7" s="51">
        <f>M8+M12+M16+M21</f>
        <v>2.5</v>
      </c>
      <c r="N7" s="53">
        <f>M7/H7</f>
        <v>1</v>
      </c>
      <c r="P7" s="27"/>
    </row>
    <row r="8" spans="1:16" customFormat="1" x14ac:dyDescent="0.3">
      <c r="A8" s="29"/>
      <c r="B8" s="30"/>
      <c r="C8" s="30">
        <v>1</v>
      </c>
      <c r="D8" s="203" t="s">
        <v>7</v>
      </c>
      <c r="E8" s="203"/>
      <c r="F8" s="31"/>
      <c r="G8" s="31"/>
      <c r="H8" s="32">
        <v>0.5</v>
      </c>
      <c r="I8" s="32"/>
      <c r="J8" s="32">
        <v>0.5</v>
      </c>
      <c r="K8" s="32"/>
      <c r="L8" s="32"/>
      <c r="M8" s="33">
        <f>IF(COUNT(M9:M11)=COUNTA(M9:M11),AVERAGE(M9:M11)*J8,"ISI DULU")</f>
        <v>0.5</v>
      </c>
      <c r="N8" s="34">
        <f>M8/J8</f>
        <v>1</v>
      </c>
      <c r="P8" s="32"/>
    </row>
    <row r="9" spans="1:16" s="153" customFormat="1" ht="57.6" customHeight="1" x14ac:dyDescent="0.3">
      <c r="A9" s="148"/>
      <c r="B9" s="149"/>
      <c r="C9" s="149"/>
      <c r="D9" s="182" t="s">
        <v>8</v>
      </c>
      <c r="E9" s="183" t="s">
        <v>451</v>
      </c>
      <c r="F9" s="150" t="s">
        <v>150</v>
      </c>
      <c r="G9" s="151"/>
      <c r="H9" s="152"/>
      <c r="I9" s="2" t="s">
        <v>431</v>
      </c>
      <c r="J9" s="38"/>
      <c r="K9" s="6" t="s">
        <v>161</v>
      </c>
      <c r="L9" s="132" t="s">
        <v>436</v>
      </c>
      <c r="M9" s="6">
        <f>IF(K9="Ya/Tidak",IF(L9="Ya",1,IF(L9="Tidak",0,"Blm Diisi")),IF(K9="A/B/C",IF(L9="A",1,IF(L9="B",0.5,IF(L9="C",0,"Blm Diisi"))),IF(K9="A/B/C/D",IF(L9="A",1,IF(L9="B",0.67,IF(L9="C",0.33,IF(L9="D",0,"Blm Diisi")))),IF(K9="A/B/C/D/E",IF(L9="A",1,IF(L9="B",0.75,IF(L9="C",0.5,IF(L9="D",0.25,IF(L9="E",0,"Blm Diisi")))))))))</f>
        <v>1</v>
      </c>
      <c r="N9" s="38"/>
      <c r="P9" s="37"/>
    </row>
    <row r="10" spans="1:16" customFormat="1" ht="115.2" x14ac:dyDescent="0.3">
      <c r="A10" s="35"/>
      <c r="B10" s="36"/>
      <c r="C10" s="36"/>
      <c r="D10" s="4" t="s">
        <v>9</v>
      </c>
      <c r="E10" s="186" t="s">
        <v>448</v>
      </c>
      <c r="F10" s="6" t="s">
        <v>150</v>
      </c>
      <c r="G10" s="7"/>
      <c r="H10" s="8"/>
      <c r="I10" s="39" t="s">
        <v>447</v>
      </c>
      <c r="J10" s="38"/>
      <c r="K10" s="6" t="s">
        <v>162</v>
      </c>
      <c r="L10" s="37" t="s">
        <v>436</v>
      </c>
      <c r="M10" s="6">
        <f>IF(K10="Ya/Tidak",IF(L10="Ya",1,IF(L10="Tidak",0,"Blm Diisi")),IF(K10="A/B/C",IF(L10="A",1,IF(L10="B",0.5,IF(L10="C",0,"Blm Diisi"))),IF(K10="A/B/C/D",IF(L10="A",1,IF(L10="B",0.67,IF(L10="C",0.33,IF(L10="D",0,"Blm Diisi")))),IF(K10="A/B/C/D/E",IF(L10="A",1,IF(L10="B",0.75,IF(L10="C",0.5,IF(L10="D",0.25,IF(L10="E",0,"Blm Diisi")))))))))</f>
        <v>1</v>
      </c>
      <c r="N10" s="38"/>
      <c r="P10" s="37"/>
    </row>
    <row r="11" spans="1:16" customFormat="1" ht="103.65" customHeight="1" x14ac:dyDescent="0.3">
      <c r="A11" s="35"/>
      <c r="B11" s="36"/>
      <c r="C11" s="36"/>
      <c r="D11" s="4" t="s">
        <v>10</v>
      </c>
      <c r="E11" s="186" t="s">
        <v>449</v>
      </c>
      <c r="F11" s="6" t="s">
        <v>150</v>
      </c>
      <c r="G11" s="7"/>
      <c r="H11" s="8"/>
      <c r="I11" s="3" t="s">
        <v>450</v>
      </c>
      <c r="J11" s="38"/>
      <c r="K11" s="6" t="s">
        <v>162</v>
      </c>
      <c r="L11" s="37" t="s">
        <v>436</v>
      </c>
      <c r="M11" s="6">
        <f>IF(K11="Ya/Tidak",IF(L11="Ya",1,IF(L11="Tidak",0,"Blm Diisi")),IF(K11="A/B/C",IF(L11="A",1,IF(L11="B",0.5,IF(L11="C",0,"Blm Diisi"))),IF(K11="A/B/C/D",IF(L11="A",1,IF(L11="B",0.67,IF(L11="C",0.33,IF(L11="D",0,"Blm Diisi")))),IF(K11="A/B/C/D/E",IF(L11="A",1,IF(L11="B",0.75,IF(L11="C",0.5,IF(L11="D",0.25,IF(L11="E",0,"Blm Diisi")))))))))</f>
        <v>1</v>
      </c>
      <c r="N11" s="38"/>
      <c r="P11" s="37"/>
    </row>
    <row r="12" spans="1:16" customFormat="1" ht="19.5" customHeight="1" x14ac:dyDescent="0.3">
      <c r="A12" s="140"/>
      <c r="B12" s="141"/>
      <c r="C12" s="141">
        <v>2</v>
      </c>
      <c r="D12" s="216" t="s">
        <v>163</v>
      </c>
      <c r="E12" s="216"/>
      <c r="F12" s="142"/>
      <c r="G12" s="40"/>
      <c r="H12" s="33">
        <v>0.5</v>
      </c>
      <c r="I12" s="33"/>
      <c r="J12" s="33">
        <v>0.5</v>
      </c>
      <c r="K12" s="33"/>
      <c r="L12" s="33"/>
      <c r="M12" s="33">
        <f>IF(COUNT(M13:M15)=COUNTA(M13:M15),AVERAGE(M13:M15)*J12,"ISI DULU")</f>
        <v>0.5</v>
      </c>
      <c r="N12" s="34">
        <f>M12/J12</f>
        <v>1</v>
      </c>
      <c r="P12" s="41"/>
    </row>
    <row r="13" spans="1:16" customFormat="1" ht="28.8" x14ac:dyDescent="0.3">
      <c r="A13" s="35"/>
      <c r="B13" s="36"/>
      <c r="C13" s="36"/>
      <c r="D13" s="4" t="s">
        <v>8</v>
      </c>
      <c r="E13" s="3" t="s">
        <v>452</v>
      </c>
      <c r="F13" s="6" t="s">
        <v>150</v>
      </c>
      <c r="G13" s="7"/>
      <c r="H13" s="8"/>
      <c r="I13" s="2" t="s">
        <v>453</v>
      </c>
      <c r="J13" s="8"/>
      <c r="K13" s="6" t="s">
        <v>14</v>
      </c>
      <c r="L13" s="132" t="s">
        <v>150</v>
      </c>
      <c r="M13" s="6">
        <f>IF(K13="Ya/Tidak",IF(L13="Ya",1,IF(L13="Tidak",0,"Blm Diisi")),IF(K13="A/B/C",IF(L13="A",1,IF(L13="B",0.5,IF(L13="C",0,"Blm Diisi"))),IF(K13="A/B/C/D",IF(L13="A",1,IF(L13="B",0.67,IF(L13="C",0.33,IF(L13="D",0,"Blm Diisi")))),IF(K13="A/B/C/D/E",IF(L13="A",1,IF(L13="B",0.75,IF(L13="C",0.5,IF(L13="D",0.25,IF(L13="E",0,"Blm Diisi")))))))))</f>
        <v>1</v>
      </c>
      <c r="N13" s="38"/>
      <c r="P13" s="37"/>
    </row>
    <row r="14" spans="1:16" customFormat="1" ht="117.6" customHeight="1" x14ac:dyDescent="0.3">
      <c r="A14" s="35"/>
      <c r="B14" s="36"/>
      <c r="C14" s="36"/>
      <c r="D14" s="4" t="s">
        <v>13</v>
      </c>
      <c r="E14" s="3" t="s">
        <v>454</v>
      </c>
      <c r="F14" s="6" t="s">
        <v>150</v>
      </c>
      <c r="G14" s="7"/>
      <c r="H14" s="8"/>
      <c r="I14" s="2" t="s">
        <v>433</v>
      </c>
      <c r="J14" s="8"/>
      <c r="K14" s="6" t="s">
        <v>162</v>
      </c>
      <c r="L14" s="132" t="s">
        <v>436</v>
      </c>
      <c r="M14" s="6">
        <f>IF(K14="Ya/Tidak",IF(L14="Ya",1,IF(L14="Tidak",0,"Blm Diisi")),IF(K14="A/B/C",IF(L14="A",1,IF(L14="B",0.5,IF(L14="C",0,"Blm Diisi"))),IF(K14="A/B/C/D",IF(L14="A",1,IF(L14="B",0.67,IF(L14="C",0.33,IF(L14="D",0,"Blm Diisi")))),IF(K14="A/B/C/D/E",IF(L14="A",1,IF(L14="B",0.75,IF(L14="C",0.5,IF(L14="D",0.25,IF(L14="E",0,"Blm Diisi")))))))))</f>
        <v>1</v>
      </c>
      <c r="N14" s="38"/>
      <c r="P14" s="37"/>
    </row>
    <row r="15" spans="1:16" customFormat="1" ht="72" x14ac:dyDescent="0.3">
      <c r="A15" s="35"/>
      <c r="B15" s="36"/>
      <c r="C15" s="36"/>
      <c r="D15" s="4" t="s">
        <v>185</v>
      </c>
      <c r="E15" s="2" t="s">
        <v>438</v>
      </c>
      <c r="F15" s="6"/>
      <c r="G15" s="7"/>
      <c r="H15" s="8"/>
      <c r="I15" s="2" t="s">
        <v>432</v>
      </c>
      <c r="J15" s="8"/>
      <c r="K15" s="6" t="s">
        <v>161</v>
      </c>
      <c r="L15" s="132" t="s">
        <v>436</v>
      </c>
      <c r="M15" s="6">
        <f>IF(K15="Ya/Tidak",IF(L15="Ya",1,IF(L15="Tidak",0,"Blm Diisi")),IF(K15="A/B/C",IF(L15="A",1,IF(L15="B",0.5,IF(L15="C",0,"Blm Diisi"))),IF(K15="A/B/C/D",IF(L15="A",1,IF(L15="B",0.67,IF(L15="C",0.33,IF(L15="D",0,"Blm Diisi")))),IF(K15="A/B/C/D/E",IF(L15="A",1,IF(L15="B",0.75,IF(L15="C",0.5,IF(L15="D",0.25,IF(L15="E",0,"Blm Diisi")))))))))</f>
        <v>1</v>
      </c>
      <c r="N15" s="38"/>
      <c r="P15" s="37"/>
    </row>
    <row r="16" spans="1:16" customFormat="1" x14ac:dyDescent="0.3">
      <c r="A16" s="29"/>
      <c r="B16" s="30"/>
      <c r="C16" s="30">
        <v>3</v>
      </c>
      <c r="D16" s="203" t="s">
        <v>15</v>
      </c>
      <c r="E16" s="203"/>
      <c r="F16" s="31"/>
      <c r="G16" s="31"/>
      <c r="H16" s="32">
        <v>1</v>
      </c>
      <c r="I16" s="32"/>
      <c r="J16" s="32">
        <v>1</v>
      </c>
      <c r="K16" s="33"/>
      <c r="L16" s="33"/>
      <c r="M16" s="33">
        <f>IF(COUNT(M17:M20)=COUNTA(M17:M20),AVERAGE(M17:M20)*J16,"ISI DULU")</f>
        <v>1</v>
      </c>
      <c r="N16" s="34">
        <f>M16/J16</f>
        <v>1</v>
      </c>
      <c r="P16" s="41"/>
    </row>
    <row r="17" spans="1:16" customFormat="1" ht="100.8" x14ac:dyDescent="0.3">
      <c r="A17" s="35"/>
      <c r="B17" s="36"/>
      <c r="C17" s="36"/>
      <c r="D17" s="4" t="s">
        <v>12</v>
      </c>
      <c r="E17" s="3" t="s">
        <v>179</v>
      </c>
      <c r="F17" s="7"/>
      <c r="G17" s="6" t="s">
        <v>177</v>
      </c>
      <c r="H17" s="8"/>
      <c r="I17" s="3" t="s">
        <v>180</v>
      </c>
      <c r="J17" s="38"/>
      <c r="K17" s="6" t="s">
        <v>162</v>
      </c>
      <c r="L17" s="37" t="s">
        <v>436</v>
      </c>
      <c r="M17" s="6">
        <f>IF(K17="Ya/Tidak",IF(L17="Ya",1,IF(L17="Tidak",0,"Blm Diisi")),IF(K17="A/B/C",IF(L17="A",1,IF(L17="B",0.5,IF(L17="C",0,"Blm Diisi"))),IF(K17="A/B/C/D",IF(L17="A",1,IF(L17="B",0.67,IF(L17="C",0.33,IF(L17="D",0,"Blm Diisi")))),IF(K17="A/B/C/D/E",IF(L17="A",1,IF(L17="B",0.75,IF(L17="C",0.5,IF(L17="D",0.25,IF(L17="E",0,"Blm Diisi")))))))))</f>
        <v>1</v>
      </c>
      <c r="N17" s="38"/>
      <c r="P17" s="37"/>
    </row>
    <row r="18" spans="1:16" customFormat="1" ht="43.2" x14ac:dyDescent="0.3">
      <c r="A18" s="35"/>
      <c r="B18" s="36"/>
      <c r="C18" s="36"/>
      <c r="D18" s="4" t="s">
        <v>16</v>
      </c>
      <c r="E18" s="3" t="s">
        <v>183</v>
      </c>
      <c r="F18" s="7"/>
      <c r="G18" s="6" t="s">
        <v>177</v>
      </c>
      <c r="H18" s="8"/>
      <c r="I18" s="3" t="s">
        <v>487</v>
      </c>
      <c r="J18" s="8"/>
      <c r="K18" s="6" t="s">
        <v>161</v>
      </c>
      <c r="L18" s="132" t="s">
        <v>436</v>
      </c>
      <c r="M18" s="6">
        <f>IF(K18="Ya/Tidak",IF(L18="Ya",1,IF(L18="Tidak",0,"Blm Diisi")),IF(K18="A/B/C",IF(L18="A",1,IF(L18="B",0.5,IF(L18="C",0,"Blm Diisi"))),IF(K18="A/B/C/D",IF(L18="A",1,IF(L18="B",0.67,IF(L18="C",0.33,IF(L18="D",0,"Blm Diisi")))),IF(K18="A/B/C/D/E",IF(L18="A",1,IF(L18="B",0.75,IF(L18="C",0.5,IF(L18="D",0.25,IF(L18="E",0,"Blm Diisi")))))))))</f>
        <v>1</v>
      </c>
      <c r="N18" s="38"/>
      <c r="P18" s="37"/>
    </row>
    <row r="19" spans="1:16" customFormat="1" ht="57.6" x14ac:dyDescent="0.3">
      <c r="A19" s="35"/>
      <c r="B19" s="36"/>
      <c r="C19" s="36"/>
      <c r="D19" s="4" t="s">
        <v>185</v>
      </c>
      <c r="E19" s="3" t="s">
        <v>186</v>
      </c>
      <c r="F19" s="6" t="s">
        <v>150</v>
      </c>
      <c r="G19" s="7"/>
      <c r="H19" s="8"/>
      <c r="I19" s="3" t="s">
        <v>187</v>
      </c>
      <c r="J19" s="8"/>
      <c r="K19" s="6" t="s">
        <v>161</v>
      </c>
      <c r="L19" s="132" t="s">
        <v>436</v>
      </c>
      <c r="M19" s="6">
        <f>IF(K19="Ya/Tidak",IF(L19="Ya",1,IF(L19="Tidak",0,"Blm Diisi")),IF(K19="A/B/C",IF(L19="A",1,IF(L19="B",0.5,IF(L19="C",0,"Blm Diisi"))),IF(K19="A/B/C/D",IF(L19="A",1,IF(L19="B",0.67,IF(L19="C",0.33,IF(L19="D",0,"Blm Diisi")))),IF(K19="A/B/C/D/E",IF(L19="A",1,IF(L19="B",0.75,IF(L19="C",0.5,IF(L19="D",0.25,IF(L19="E",0,"Blm Diisi")))))))))</f>
        <v>1</v>
      </c>
      <c r="N19" s="38"/>
      <c r="P19" s="37"/>
    </row>
    <row r="20" spans="1:16" customFormat="1" ht="86.4" x14ac:dyDescent="0.3">
      <c r="A20" s="35"/>
      <c r="B20" s="36"/>
      <c r="C20" s="36"/>
      <c r="D20" s="4" t="s">
        <v>211</v>
      </c>
      <c r="E20" s="2" t="s">
        <v>437</v>
      </c>
      <c r="F20" s="6"/>
      <c r="G20" s="7"/>
      <c r="H20" s="8"/>
      <c r="I20" s="3" t="s">
        <v>11</v>
      </c>
      <c r="J20" s="8"/>
      <c r="K20" s="6" t="s">
        <v>162</v>
      </c>
      <c r="L20" s="132" t="s">
        <v>436</v>
      </c>
      <c r="M20" s="6">
        <f>IF(K20="Ya/Tidak",IF(L20="Ya",1,IF(L20="Tidak",0,"Blm Diisi")),IF(K20="A/B/C",IF(L20="A",1,IF(L20="B",0.5,IF(L20="C",0,"Blm Diisi"))),IF(K20="A/B/C/D",IF(L20="A",1,IF(L20="B",0.67,IF(L20="C",0.33,IF(L20="D",0,"Blm Diisi")))),IF(K20="A/B/C/D/E",IF(L20="A",1,IF(L20="B",0.75,IF(L20="C",0.5,IF(L20="D",0.25,IF(L20="E",0,"Blm Diisi")))))))))</f>
        <v>1</v>
      </c>
      <c r="N20" s="38"/>
      <c r="P20" s="37"/>
    </row>
    <row r="21" spans="1:16" customFormat="1" x14ac:dyDescent="0.3">
      <c r="A21" s="29"/>
      <c r="B21" s="30"/>
      <c r="C21" s="30">
        <v>4</v>
      </c>
      <c r="D21" s="203" t="s">
        <v>17</v>
      </c>
      <c r="E21" s="203"/>
      <c r="F21" s="31"/>
      <c r="G21" s="31"/>
      <c r="H21" s="32">
        <v>0.5</v>
      </c>
      <c r="I21" s="32"/>
      <c r="J21" s="32">
        <v>0.5</v>
      </c>
      <c r="K21" s="33"/>
      <c r="L21" s="33"/>
      <c r="M21" s="33">
        <f>IF(COUNT(M22:M23)=COUNTA(M22:M23),AVERAGE(M22:M23)*J21,"ISI DULU")</f>
        <v>0.5</v>
      </c>
      <c r="N21" s="34">
        <f>M21/J21</f>
        <v>1</v>
      </c>
      <c r="P21" s="41"/>
    </row>
    <row r="22" spans="1:16" customFormat="1" ht="115.2" x14ac:dyDescent="0.3">
      <c r="A22" s="35"/>
      <c r="B22" s="36"/>
      <c r="C22" s="36"/>
      <c r="D22" s="4" t="s">
        <v>8</v>
      </c>
      <c r="E22" s="3" t="s">
        <v>455</v>
      </c>
      <c r="F22" s="6" t="s">
        <v>150</v>
      </c>
      <c r="G22" s="7"/>
      <c r="H22" s="8"/>
      <c r="I22" s="2" t="s">
        <v>434</v>
      </c>
      <c r="J22" s="8"/>
      <c r="K22" s="6" t="s">
        <v>162</v>
      </c>
      <c r="L22" s="132" t="s">
        <v>436</v>
      </c>
      <c r="M22" s="6">
        <f>IF(K22="Ya/Tidak",IF(L22="Ya",1,IF(L22="Tidak",0,"Blm Diisi")),IF(K22="A/B/C",IF(L22="A",1,IF(L22="B",0.5,IF(L22="C",0,"Blm Diisi"))),IF(K22="A/B/C/D",IF(L22="A",1,IF(L22="B",0.67,IF(L22="C",0.33,IF(L22="D",0,"Blm Diisi")))),IF(K22="A/B/C/D/E",IF(L22="A",1,IF(L22="B",0.75,IF(L22="C",0.5,IF(L22="D",0.25,IF(L22="E",0,"Blm Diisi")))))))))</f>
        <v>1</v>
      </c>
      <c r="N22" s="38"/>
      <c r="P22" s="37"/>
    </row>
    <row r="23" spans="1:16" customFormat="1" ht="115.2" x14ac:dyDescent="0.3">
      <c r="A23" s="35"/>
      <c r="B23" s="36"/>
      <c r="C23" s="36"/>
      <c r="D23" s="4" t="s">
        <v>10</v>
      </c>
      <c r="E23" s="3" t="s">
        <v>456</v>
      </c>
      <c r="F23" s="6" t="s">
        <v>150</v>
      </c>
      <c r="G23" s="7"/>
      <c r="H23" s="8"/>
      <c r="I23" s="2" t="s">
        <v>147</v>
      </c>
      <c r="J23" s="8"/>
      <c r="K23" s="6" t="s">
        <v>162</v>
      </c>
      <c r="L23" s="132" t="s">
        <v>436</v>
      </c>
      <c r="M23" s="6">
        <f>IF(K23="Ya/Tidak",IF(L23="Ya",1,IF(L23="Tidak",0,"Blm Diisi")),IF(K23="A/B/C",IF(L23="A",1,IF(L23="B",0.5,IF(L23="C",0,"Blm Diisi"))),IF(K23="A/B/C/D",IF(L23="A",1,IF(L23="B",0.67,IF(L23="C",0.33,IF(L23="D",0,"Blm Diisi")))),IF(K23="A/B/C/D/E",IF(L23="A",1,IF(L23="B",0.75,IF(L23="C",0.5,IF(L23="D",0.25,IF(L23="E",0,"Blm Diisi")))))))))</f>
        <v>1</v>
      </c>
      <c r="N23" s="38"/>
      <c r="P23" s="37"/>
    </row>
    <row r="24" spans="1:16" customFormat="1" x14ac:dyDescent="0.3">
      <c r="A24" s="44"/>
      <c r="B24" s="45" t="s">
        <v>19</v>
      </c>
      <c r="C24" s="46" t="s">
        <v>20</v>
      </c>
      <c r="D24" s="47"/>
      <c r="E24" s="48"/>
      <c r="F24" s="49"/>
      <c r="G24" s="49"/>
      <c r="H24" s="50">
        <v>1.25</v>
      </c>
      <c r="I24" s="50"/>
      <c r="J24" s="50"/>
      <c r="K24" s="51"/>
      <c r="L24" s="52"/>
      <c r="M24" s="51">
        <f>M25</f>
        <v>1.25</v>
      </c>
      <c r="N24" s="53">
        <f>M24/H24</f>
        <v>1</v>
      </c>
      <c r="P24" s="52"/>
    </row>
    <row r="25" spans="1:16" customFormat="1" x14ac:dyDescent="0.3">
      <c r="A25" s="29"/>
      <c r="B25" s="30"/>
      <c r="C25" s="30">
        <v>1</v>
      </c>
      <c r="D25" s="203" t="s">
        <v>21</v>
      </c>
      <c r="E25" s="203"/>
      <c r="F25" s="31"/>
      <c r="G25" s="31"/>
      <c r="H25" s="32">
        <v>1.25</v>
      </c>
      <c r="I25" s="32"/>
      <c r="J25" s="32">
        <v>1.25</v>
      </c>
      <c r="K25" s="33"/>
      <c r="L25" s="133"/>
      <c r="M25" s="33">
        <f>IF(COUNT(M26:M27)=COUNTA(M26:M27),AVERAGE(M26:M27)*J25,"ISI DULU")</f>
        <v>1.25</v>
      </c>
      <c r="N25" s="34">
        <f>M25/J25</f>
        <v>1</v>
      </c>
      <c r="P25" s="41"/>
    </row>
    <row r="26" spans="1:16" customFormat="1" ht="86.4" x14ac:dyDescent="0.3">
      <c r="A26" s="35"/>
      <c r="B26" s="36"/>
      <c r="C26" s="36"/>
      <c r="D26" s="4" t="s">
        <v>8</v>
      </c>
      <c r="E26" s="200" t="s">
        <v>457</v>
      </c>
      <c r="F26" s="6" t="s">
        <v>150</v>
      </c>
      <c r="G26" s="7"/>
      <c r="H26" s="8"/>
      <c r="I26" s="146" t="s">
        <v>439</v>
      </c>
      <c r="J26" s="8"/>
      <c r="K26" s="6" t="s">
        <v>161</v>
      </c>
      <c r="L26" s="132" t="s">
        <v>436</v>
      </c>
      <c r="M26" s="6">
        <f>IF(K26="Ya/Tidak",IF(L26="Ya",1,IF(L26="Tidak",0,"Blm Diisi")),IF(K26="A/B/C",IF(L26="A",1,IF(L26="B",0.5,IF(L26="C",0,"Blm Diisi"))),IF(K26="A/B/C/D",IF(L26="A",1,IF(L26="B",0.67,IF(L26="C",0.33,IF(L26="D",0,"Blm Diisi")))),IF(K26="A/B/C/D/E",IF(L26="A",1,IF(L26="B",0.75,IF(L26="C",0.5,IF(L26="D",0.25,IF(L26="E",0,"Blm Diisi")))))))))</f>
        <v>1</v>
      </c>
      <c r="N26" s="38"/>
      <c r="P26" s="37"/>
    </row>
    <row r="27" spans="1:16" customFormat="1" ht="86.4" x14ac:dyDescent="0.3">
      <c r="A27" s="35"/>
      <c r="B27" s="36"/>
      <c r="C27" s="36"/>
      <c r="D27" s="4" t="s">
        <v>9</v>
      </c>
      <c r="E27" s="3" t="s">
        <v>193</v>
      </c>
      <c r="F27" s="6" t="s">
        <v>150</v>
      </c>
      <c r="G27" s="7"/>
      <c r="H27" s="8"/>
      <c r="I27" s="3" t="s">
        <v>22</v>
      </c>
      <c r="J27" s="8"/>
      <c r="K27" s="6" t="s">
        <v>161</v>
      </c>
      <c r="L27" s="132" t="s">
        <v>436</v>
      </c>
      <c r="M27" s="6">
        <f>IF(K27="Ya/Tidak",IF(L27="Ya",1,IF(L27="Tidak",0,"Blm Diisi")),IF(K27="A/B/C",IF(L27="A",1,IF(L27="B",0.5,IF(L27="C",0,"Blm Diisi"))),IF(K27="A/B/C/D",IF(L27="A",1,IF(L27="B",0.67,IF(L27="C",0.33,IF(L27="D",0,"Blm Diisi")))),IF(K27="A/B/C/D/E",IF(L27="A",1,IF(L27="B",0.75,IF(L27="C",0.5,IF(L27="D",0.25,IF(L27="E",0,"Blm Diisi")))))))))</f>
        <v>1</v>
      </c>
      <c r="N27" s="38"/>
      <c r="P27" s="37"/>
    </row>
    <row r="28" spans="1:16" customFormat="1" x14ac:dyDescent="0.3">
      <c r="A28" s="29"/>
      <c r="B28" s="30"/>
      <c r="C28" s="30">
        <v>2</v>
      </c>
      <c r="D28" s="203" t="s">
        <v>194</v>
      </c>
      <c r="E28" s="203"/>
      <c r="F28" s="31"/>
      <c r="G28" s="31"/>
      <c r="H28" s="32">
        <v>2.5</v>
      </c>
      <c r="I28" s="32"/>
      <c r="J28" s="32"/>
      <c r="K28" s="33"/>
      <c r="L28" s="133"/>
      <c r="M28" s="33"/>
      <c r="N28" s="34"/>
      <c r="P28" s="41"/>
    </row>
    <row r="29" spans="1:16" customFormat="1" x14ac:dyDescent="0.3">
      <c r="A29" s="44"/>
      <c r="B29" s="45" t="s">
        <v>23</v>
      </c>
      <c r="C29" s="46" t="s">
        <v>24</v>
      </c>
      <c r="D29" s="47"/>
      <c r="E29" s="48"/>
      <c r="F29" s="49"/>
      <c r="G29" s="49"/>
      <c r="H29" s="50">
        <v>1.5</v>
      </c>
      <c r="I29" s="50"/>
      <c r="J29" s="50"/>
      <c r="K29" s="51"/>
      <c r="L29" s="52"/>
      <c r="M29" s="51">
        <f>M30</f>
        <v>1.5</v>
      </c>
      <c r="N29" s="53">
        <f>M29/H29</f>
        <v>1</v>
      </c>
      <c r="P29" s="52"/>
    </row>
    <row r="30" spans="1:16" customFormat="1" x14ac:dyDescent="0.3">
      <c r="A30" s="29"/>
      <c r="B30" s="30"/>
      <c r="C30" s="56" t="s">
        <v>25</v>
      </c>
      <c r="D30" s="56" t="s">
        <v>26</v>
      </c>
      <c r="E30" s="198"/>
      <c r="F30" s="31"/>
      <c r="G30" s="31"/>
      <c r="H30" s="32">
        <v>1.5</v>
      </c>
      <c r="I30" s="57"/>
      <c r="J30" s="32">
        <v>1.5</v>
      </c>
      <c r="K30" s="33"/>
      <c r="L30" s="133"/>
      <c r="M30" s="33">
        <f>IF(COUNT(M31:M32)=COUNTA(M31:M32),AVERAGE(M31:M32)*J30,"ISI DULU")</f>
        <v>1.5</v>
      </c>
      <c r="N30" s="34">
        <f>M30/J30</f>
        <v>1</v>
      </c>
      <c r="P30" s="41"/>
    </row>
    <row r="31" spans="1:16" customFormat="1" ht="86.4" x14ac:dyDescent="0.3">
      <c r="A31" s="35"/>
      <c r="B31" s="36"/>
      <c r="C31" s="58"/>
      <c r="D31" s="4" t="s">
        <v>16</v>
      </c>
      <c r="E31" s="3" t="s">
        <v>458</v>
      </c>
      <c r="F31" s="6" t="s">
        <v>150</v>
      </c>
      <c r="G31" s="7"/>
      <c r="H31" s="8"/>
      <c r="I31" s="3" t="s">
        <v>435</v>
      </c>
      <c r="J31" s="8"/>
      <c r="K31" s="6" t="s">
        <v>161</v>
      </c>
      <c r="L31" s="132" t="s">
        <v>436</v>
      </c>
      <c r="M31" s="6">
        <f>IF(K31="Ya/Tidak",IF(L31="Ya",1,IF(L31="Tidak",0,"Blm Diisi")),IF(K31="A/B/C",IF(L31="A",1,IF(L31="B",0.5,IF(L31="C",0,"Blm Diisi"))),IF(K31="A/B/C/D",IF(L31="A",1,IF(L31="B",0.67,IF(L31="C",0.33,IF(L31="D",0,"Blm Diisi")))),IF(K31="A/B/C/D/E",IF(L31="A",1,IF(L31="B",0.75,IF(L31="C",0.5,IF(L31="D",0.25,IF(L31="E",0,"Blm Diisi")))))))))</f>
        <v>1</v>
      </c>
      <c r="N31" s="38"/>
      <c r="P31" s="37"/>
    </row>
    <row r="32" spans="1:16" customFormat="1" ht="28.8" x14ac:dyDescent="0.3">
      <c r="A32" s="35"/>
      <c r="B32" s="36"/>
      <c r="C32" s="58"/>
      <c r="D32" s="4" t="s">
        <v>440</v>
      </c>
      <c r="E32" s="1" t="s">
        <v>27</v>
      </c>
      <c r="F32" s="6"/>
      <c r="G32" s="7"/>
      <c r="H32" s="8"/>
      <c r="I32" s="3" t="s">
        <v>14</v>
      </c>
      <c r="J32" s="8"/>
      <c r="K32" s="6" t="s">
        <v>14</v>
      </c>
      <c r="L32" s="132" t="s">
        <v>150</v>
      </c>
      <c r="M32" s="6">
        <f>IF(K32="Ya/Tidak",IF(L32="Ya",1,IF(L32="Tidak",0,"Blm Diisi")),IF(K32="A/B/C",IF(L32="A",1,IF(L32="B",0.5,IF(L32="C",0,"Blm Diisi"))),IF(K32="A/B/C/D",IF(L32="A",1,IF(L32="B",0.67,IF(L32="C",0.33,IF(L32="D",0,"Blm Diisi")))),IF(K32="A/B/C/D/E",IF(L32="A",1,IF(L32="B",0.75,IF(L32="C",0.5,IF(L32="D",0.25,IF(L32="E",0,"Blm Diisi")))))))))</f>
        <v>1</v>
      </c>
      <c r="N32" s="38"/>
      <c r="P32" s="37"/>
    </row>
    <row r="33" spans="1:16" customFormat="1" x14ac:dyDescent="0.3">
      <c r="A33" s="29"/>
      <c r="B33" s="30"/>
      <c r="C33" s="56" t="s">
        <v>28</v>
      </c>
      <c r="D33" s="56" t="s">
        <v>29</v>
      </c>
      <c r="E33" s="59"/>
      <c r="F33" s="31"/>
      <c r="G33" s="31"/>
      <c r="H33" s="32">
        <v>3</v>
      </c>
      <c r="I33" s="59"/>
      <c r="J33" s="32"/>
      <c r="K33" s="60"/>
      <c r="L33" s="133"/>
      <c r="M33" s="33"/>
      <c r="N33" s="34"/>
      <c r="P33" s="61"/>
    </row>
    <row r="34" spans="1:16" customFormat="1" x14ac:dyDescent="0.3">
      <c r="A34" s="44"/>
      <c r="B34" s="45" t="s">
        <v>31</v>
      </c>
      <c r="C34" s="46" t="s">
        <v>32</v>
      </c>
      <c r="D34" s="47"/>
      <c r="E34" s="48"/>
      <c r="F34" s="49"/>
      <c r="G34" s="49"/>
      <c r="H34" s="50">
        <v>2</v>
      </c>
      <c r="I34" s="50"/>
      <c r="J34" s="50"/>
      <c r="K34" s="51"/>
      <c r="L34" s="52"/>
      <c r="M34" s="51">
        <f>M35+M39+M42</f>
        <v>2</v>
      </c>
      <c r="N34" s="53">
        <f>M34/H34</f>
        <v>1</v>
      </c>
      <c r="P34" s="52"/>
    </row>
    <row r="35" spans="1:16" customFormat="1" x14ac:dyDescent="0.3">
      <c r="A35" s="29"/>
      <c r="B35" s="30"/>
      <c r="C35" s="30">
        <v>1</v>
      </c>
      <c r="D35" s="203" t="s">
        <v>33</v>
      </c>
      <c r="E35" s="203"/>
      <c r="F35" s="31"/>
      <c r="G35" s="31"/>
      <c r="H35" s="32">
        <v>0.625</v>
      </c>
      <c r="I35" s="32"/>
      <c r="J35" s="32">
        <v>0.625</v>
      </c>
      <c r="K35" s="33"/>
      <c r="L35" s="133"/>
      <c r="M35" s="33">
        <f>IF(COUNT(M36:M38)=COUNTA(M36:M38),AVERAGE(M36:M38)*J35,"ISI DULU")</f>
        <v>0.625</v>
      </c>
      <c r="N35" s="34">
        <f>M35/J35</f>
        <v>1</v>
      </c>
      <c r="P35" s="41"/>
    </row>
    <row r="36" spans="1:16" customFormat="1" ht="57.6" x14ac:dyDescent="0.3">
      <c r="A36" s="35"/>
      <c r="B36" s="36"/>
      <c r="C36" s="36"/>
      <c r="D36" s="4" t="s">
        <v>9</v>
      </c>
      <c r="E36" s="3" t="s">
        <v>36</v>
      </c>
      <c r="F36" s="6" t="s">
        <v>150</v>
      </c>
      <c r="G36" s="7"/>
      <c r="H36" s="8"/>
      <c r="I36" s="3" t="s">
        <v>37</v>
      </c>
      <c r="J36" s="8"/>
      <c r="K36" s="6" t="s">
        <v>162</v>
      </c>
      <c r="L36" s="132" t="s">
        <v>436</v>
      </c>
      <c r="M36" s="6">
        <f>IF(K36="Ya/Tidak",IF(L36="Ya",1,IF(L36="Tidak",0,"Blm Diisi")),IF(K36="A/B/C",IF(L36="A",1,IF(L36="B",0.5,IF(L36="C",0,"Blm Diisi"))),IF(K36="A/B/C/D",IF(L36="A",1,IF(L36="B",0.67,IF(L36="C",0.33,IF(L36="D",0,"Blm Diisi")))),IF(K36="A/B/C/D/E",IF(L36="A",1,IF(L36="B",0.75,IF(L36="C",0.5,IF(L36="D",0.25,IF(L36="E",0,"Blm Diisi")))))))))</f>
        <v>1</v>
      </c>
      <c r="N36" s="38"/>
      <c r="P36" s="37"/>
    </row>
    <row r="37" spans="1:16" customFormat="1" ht="57.6" x14ac:dyDescent="0.3">
      <c r="A37" s="35"/>
      <c r="B37" s="36"/>
      <c r="C37" s="36"/>
      <c r="D37" s="4" t="s">
        <v>10</v>
      </c>
      <c r="E37" s="3" t="s">
        <v>38</v>
      </c>
      <c r="F37" s="6" t="s">
        <v>150</v>
      </c>
      <c r="G37" s="7"/>
      <c r="H37" s="8"/>
      <c r="I37" s="3" t="s">
        <v>153</v>
      </c>
      <c r="J37" s="8"/>
      <c r="K37" s="6" t="s">
        <v>162</v>
      </c>
      <c r="L37" s="132" t="s">
        <v>436</v>
      </c>
      <c r="M37" s="6">
        <f>IF(K37="Ya/Tidak",IF(L37="Ya",1,IF(L37="Tidak",0,"Blm Diisi")),IF(K37="A/B/C",IF(L37="A",1,IF(L37="B",0.5,IF(L37="C",0,"Blm Diisi"))),IF(K37="A/B/C/D",IF(L37="A",1,IF(L37="B",0.67,IF(L37="C",0.33,IF(L37="D",0,"Blm Diisi")))),IF(K37="A/B/C/D/E",IF(L37="A",1,IF(L37="B",0.75,IF(L37="C",0.5,IF(L37="D",0.25,IF(L37="E",0,"Blm Diisi")))))))))</f>
        <v>1</v>
      </c>
      <c r="N37" s="38"/>
      <c r="P37" s="37"/>
    </row>
    <row r="38" spans="1:16" customFormat="1" ht="100.8" x14ac:dyDescent="0.3">
      <c r="A38" s="35"/>
      <c r="B38" s="36"/>
      <c r="C38" s="36"/>
      <c r="D38" s="4" t="s">
        <v>12</v>
      </c>
      <c r="E38" s="3" t="s">
        <v>40</v>
      </c>
      <c r="F38" s="6" t="s">
        <v>150</v>
      </c>
      <c r="G38" s="7"/>
      <c r="H38" s="8"/>
      <c r="I38" s="3" t="s">
        <v>41</v>
      </c>
      <c r="J38" s="8"/>
      <c r="K38" s="6" t="s">
        <v>162</v>
      </c>
      <c r="L38" s="132" t="s">
        <v>436</v>
      </c>
      <c r="M38" s="6">
        <f>IF(K38="Ya/Tidak",IF(L38="Ya",1,IF(L38="Tidak",0,"Blm Diisi")),IF(K38="A/B/C",IF(L38="A",1,IF(L38="B",0.5,IF(L38="C",0,"Blm Diisi"))),IF(K38="A/B/C/D",IF(L38="A",1,IF(L38="B",0.67,IF(L38="C",0.33,IF(L38="D",0,"Blm Diisi")))),IF(K38="A/B/C/D/E",IF(L38="A",1,IF(L38="B",0.75,IF(L38="C",0.5,IF(L38="D",0.25,IF(L38="E",0,"Blm Diisi")))))))))</f>
        <v>1</v>
      </c>
      <c r="N38" s="38"/>
      <c r="P38" s="37"/>
    </row>
    <row r="39" spans="1:16" customFormat="1" x14ac:dyDescent="0.3">
      <c r="A39" s="29"/>
      <c r="B39" s="30"/>
      <c r="C39" s="30">
        <v>2</v>
      </c>
      <c r="D39" s="203" t="s">
        <v>42</v>
      </c>
      <c r="E39" s="203"/>
      <c r="F39" s="31"/>
      <c r="G39" s="31"/>
      <c r="H39" s="32">
        <v>0.75</v>
      </c>
      <c r="I39" s="32"/>
      <c r="J39" s="32">
        <v>0.75</v>
      </c>
      <c r="K39" s="33"/>
      <c r="L39" s="133"/>
      <c r="M39" s="33">
        <f>IF(COUNT(M40:M41)=COUNTA(M40:M41),AVERAGE(M40:M41)*J39,"ISI DULU")</f>
        <v>0.75</v>
      </c>
      <c r="N39" s="34">
        <f>M39/J39</f>
        <v>1</v>
      </c>
      <c r="P39" s="41"/>
    </row>
    <row r="40" spans="1:16" customFormat="1" ht="57.6" x14ac:dyDescent="0.3">
      <c r="A40" s="35"/>
      <c r="B40" s="36"/>
      <c r="C40" s="36"/>
      <c r="D40" s="4" t="s">
        <v>10</v>
      </c>
      <c r="E40" s="3" t="s">
        <v>44</v>
      </c>
      <c r="F40" s="6" t="s">
        <v>150</v>
      </c>
      <c r="G40" s="7"/>
      <c r="H40" s="8"/>
      <c r="I40" s="3" t="s">
        <v>45</v>
      </c>
      <c r="J40" s="8"/>
      <c r="K40" s="6" t="s">
        <v>162</v>
      </c>
      <c r="L40" s="132" t="s">
        <v>436</v>
      </c>
      <c r="M40" s="6">
        <f>IF(K40="Ya/Tidak",IF(L40="Ya",1,IF(L40="Tidak",0,"Blm Diisi")),IF(K40="A/B/C",IF(L40="A",1,IF(L40="B",0.5,IF(L40="C",0,"Blm Diisi"))),IF(K40="A/B/C/D",IF(L40="A",1,IF(L40="B",0.67,IF(L40="C",0.33,IF(L40="D",0,"Blm Diisi")))),IF(K40="A/B/C/D/E",IF(L40="A",1,IF(L40="B",0.75,IF(L40="C",0.5,IF(L40="D",0.25,IF(L40="E",0,"Blm Diisi")))))))))</f>
        <v>1</v>
      </c>
      <c r="N40" s="38"/>
      <c r="P40" s="37"/>
    </row>
    <row r="41" spans="1:16" customFormat="1" ht="72" x14ac:dyDescent="0.3">
      <c r="A41" s="35"/>
      <c r="B41" s="36"/>
      <c r="C41" s="36"/>
      <c r="D41" s="4" t="s">
        <v>12</v>
      </c>
      <c r="E41" s="3" t="s">
        <v>221</v>
      </c>
      <c r="F41" s="6" t="s">
        <v>150</v>
      </c>
      <c r="G41" s="7"/>
      <c r="H41" s="8"/>
      <c r="I41" s="3" t="s">
        <v>45</v>
      </c>
      <c r="J41" s="6"/>
      <c r="K41" s="6" t="s">
        <v>162</v>
      </c>
      <c r="L41" s="37" t="s">
        <v>436</v>
      </c>
      <c r="M41" s="6">
        <f>IF(K41="Ya/Tidak",IF(L41="Ya",1,IF(L41="Tidak",0,"Blm Diisi")),IF(K41="A/B/C",IF(L41="A",1,IF(L41="B",0.5,IF(L41="C",0,"Blm Diisi"))),IF(K41="A/B/C/D",IF(L41="A",1,IF(L41="B",0.67,IF(L41="C",0.33,IF(L41="D",0,"Blm Diisi")))),IF(K41="A/B/C/D/E",IF(L41="A",1,IF(L41="B",0.75,IF(L41="C",0.5,IF(L41="D",0.25,IF(L41="E",0,"Blm Diisi")))))))))</f>
        <v>1</v>
      </c>
      <c r="N41" s="38"/>
      <c r="P41" s="37"/>
    </row>
    <row r="42" spans="1:16" customFormat="1" x14ac:dyDescent="0.3">
      <c r="A42" s="29"/>
      <c r="B42" s="30"/>
      <c r="C42" s="30">
        <v>3</v>
      </c>
      <c r="D42" s="203" t="s">
        <v>46</v>
      </c>
      <c r="E42" s="203"/>
      <c r="F42" s="31"/>
      <c r="G42" s="31"/>
      <c r="H42" s="32">
        <v>0.625</v>
      </c>
      <c r="I42" s="32"/>
      <c r="J42" s="32">
        <v>0.625</v>
      </c>
      <c r="K42" s="33"/>
      <c r="L42" s="133"/>
      <c r="M42" s="33">
        <f>IF(COUNT(M43:M44)=COUNTA(M43:M44),AVERAGE(M43:M44)*J42,"ISI DULU")</f>
        <v>0.625</v>
      </c>
      <c r="N42" s="34">
        <f>M42/J42</f>
        <v>1</v>
      </c>
      <c r="P42" s="41"/>
    </row>
    <row r="43" spans="1:16" customFormat="1" ht="57.6" x14ac:dyDescent="0.3">
      <c r="A43" s="35"/>
      <c r="B43" s="36"/>
      <c r="C43" s="36"/>
      <c r="D43" s="4" t="s">
        <v>9</v>
      </c>
      <c r="E43" s="3" t="s">
        <v>47</v>
      </c>
      <c r="F43" s="6" t="s">
        <v>150</v>
      </c>
      <c r="G43" s="7"/>
      <c r="H43" s="8"/>
      <c r="I43" s="55" t="s">
        <v>48</v>
      </c>
      <c r="J43" s="8"/>
      <c r="K43" s="6" t="s">
        <v>162</v>
      </c>
      <c r="L43" s="132" t="s">
        <v>436</v>
      </c>
      <c r="M43" s="6">
        <f>IF(K43="Ya/Tidak",IF(L43="Ya",1,IF(L43="Tidak",0,"Blm Diisi")),IF(K43="A/B/C",IF(L43="A",1,IF(L43="B",0.5,IF(L43="C",0,"Blm Diisi"))),IF(K43="A/B/C/D",IF(L43="A",1,IF(L43="B",0.67,IF(L43="C",0.33,IF(L43="D",0,"Blm Diisi")))),IF(K43="A/B/C/D/E",IF(L43="A",1,IF(L43="B",0.75,IF(L43="C",0.5,IF(L43="D",0.25,IF(L43="E",0,"Blm Diisi")))))))))</f>
        <v>1</v>
      </c>
      <c r="N43" s="38"/>
      <c r="P43" s="37"/>
    </row>
    <row r="44" spans="1:16" customFormat="1" ht="72" x14ac:dyDescent="0.3">
      <c r="A44" s="35"/>
      <c r="B44" s="36"/>
      <c r="C44" s="36"/>
      <c r="D44" s="4" t="s">
        <v>10</v>
      </c>
      <c r="E44" s="3" t="s">
        <v>49</v>
      </c>
      <c r="F44" s="6" t="s">
        <v>150</v>
      </c>
      <c r="G44" s="7"/>
      <c r="H44" s="8"/>
      <c r="I44" s="3" t="s">
        <v>50</v>
      </c>
      <c r="J44" s="8"/>
      <c r="K44" s="6" t="s">
        <v>161</v>
      </c>
      <c r="L44" s="132" t="s">
        <v>436</v>
      </c>
      <c r="M44" s="6">
        <f>IF(K44="Ya/Tidak",IF(L44="Ya",1,IF(L44="Tidak",0,"Blm Diisi")),IF(K44="A/B/C",IF(L44="A",1,IF(L44="B",0.5,IF(L44="C",0,"Blm Diisi"))),IF(K44="A/B/C/D",IF(L44="A",1,IF(L44="B",0.67,IF(L44="C",0.33,IF(L44="D",0,"Blm Diisi")))),IF(K44="A/B/C/D/E",IF(L44="A",1,IF(L44="B",0.75,IF(L44="C",0.5,IF(L44="D",0.25,IF(L44="E",0,"Blm Diisi")))))))))</f>
        <v>1</v>
      </c>
      <c r="N44" s="38"/>
      <c r="P44" s="37"/>
    </row>
    <row r="45" spans="1:16" customFormat="1" ht="15" customHeight="1" x14ac:dyDescent="0.3">
      <c r="A45" s="29"/>
      <c r="B45" s="30"/>
      <c r="C45" s="30">
        <v>4</v>
      </c>
      <c r="D45" s="203" t="s">
        <v>224</v>
      </c>
      <c r="E45" s="203"/>
      <c r="F45" s="60"/>
      <c r="G45" s="31"/>
      <c r="H45" s="32">
        <v>1</v>
      </c>
      <c r="I45" s="59"/>
      <c r="J45" s="32"/>
      <c r="K45" s="60"/>
      <c r="L45" s="63"/>
      <c r="M45" s="33"/>
      <c r="N45" s="34"/>
      <c r="P45" s="63"/>
    </row>
    <row r="46" spans="1:16" customFormat="1" x14ac:dyDescent="0.3">
      <c r="A46" s="44"/>
      <c r="B46" s="45" t="s">
        <v>51</v>
      </c>
      <c r="C46" s="46" t="s">
        <v>52</v>
      </c>
      <c r="D46" s="47"/>
      <c r="E46" s="48"/>
      <c r="F46" s="49"/>
      <c r="G46" s="49"/>
      <c r="H46" s="50">
        <v>3.5</v>
      </c>
      <c r="I46" s="50"/>
      <c r="J46" s="50"/>
      <c r="K46" s="51"/>
      <c r="L46" s="52"/>
      <c r="M46" s="51">
        <f>M47+M53+M57+M64+M67+M70</f>
        <v>3.5</v>
      </c>
      <c r="N46" s="53">
        <f>M46/H46</f>
        <v>1</v>
      </c>
      <c r="P46" s="52"/>
    </row>
    <row r="47" spans="1:16" customFormat="1" x14ac:dyDescent="0.3">
      <c r="A47" s="29"/>
      <c r="B47" s="30"/>
      <c r="C47" s="30">
        <v>1</v>
      </c>
      <c r="D47" s="203" t="s">
        <v>228</v>
      </c>
      <c r="E47" s="203"/>
      <c r="F47" s="31"/>
      <c r="G47" s="31"/>
      <c r="H47" s="32">
        <v>0.5</v>
      </c>
      <c r="I47" s="32"/>
      <c r="J47" s="32">
        <v>0.5</v>
      </c>
      <c r="K47" s="33"/>
      <c r="L47" s="133"/>
      <c r="M47" s="33">
        <f>IF(COUNT(M48:M51)=COUNTA(M48:M51),AVERAGE(M48:M51)*J47,"ISI DULU")</f>
        <v>0.5</v>
      </c>
      <c r="N47" s="34">
        <f>M47/J47</f>
        <v>1</v>
      </c>
      <c r="P47" s="41"/>
    </row>
    <row r="48" spans="1:16" customFormat="1" ht="57.6" x14ac:dyDescent="0.3">
      <c r="A48" s="35"/>
      <c r="B48" s="36"/>
      <c r="C48" s="36"/>
      <c r="D48" s="4" t="s">
        <v>8</v>
      </c>
      <c r="E48" s="3" t="s">
        <v>229</v>
      </c>
      <c r="F48" s="6" t="s">
        <v>150</v>
      </c>
      <c r="G48" s="7"/>
      <c r="H48" s="8"/>
      <c r="I48" s="3" t="s">
        <v>230</v>
      </c>
      <c r="J48" s="8"/>
      <c r="K48" s="6" t="s">
        <v>162</v>
      </c>
      <c r="L48" s="132" t="s">
        <v>436</v>
      </c>
      <c r="M48" s="6">
        <f>IF(K48="Ya/Tidak",IF(L48="Ya",1,IF(L48="Tidak",0,"Blm Diisi")),IF(K48="A/B/C",IF(L48="A",1,IF(L48="B",0.5,IF(L48="C",0,"Blm Diisi"))),IF(K48="A/B/C/D",IF(L48="A",1,IF(L48="B",0.67,IF(L48="C",0.33,IF(L48="D",0,"Blm Diisi")))),IF(K48="A/B/C/D/E",IF(L48="A",1,IF(L48="B",0.75,IF(L48="C",0.5,IF(L48="D",0.25,IF(L48="E",0,"Blm Diisi")))))))))</f>
        <v>1</v>
      </c>
      <c r="N48" s="38"/>
      <c r="P48" s="37"/>
    </row>
    <row r="49" spans="1:16" customFormat="1" ht="57.6" x14ac:dyDescent="0.3">
      <c r="A49" s="35"/>
      <c r="B49" s="36"/>
      <c r="C49" s="36"/>
      <c r="D49" s="4" t="s">
        <v>9</v>
      </c>
      <c r="E49" s="3" t="s">
        <v>231</v>
      </c>
      <c r="F49" s="6" t="s">
        <v>150</v>
      </c>
      <c r="G49" s="7"/>
      <c r="H49" s="8"/>
      <c r="I49" s="3" t="s">
        <v>232</v>
      </c>
      <c r="J49" s="8"/>
      <c r="K49" s="6" t="s">
        <v>162</v>
      </c>
      <c r="L49" s="132" t="s">
        <v>436</v>
      </c>
      <c r="M49" s="6">
        <f>IF(K49="Ya/Tidak",IF(L49="Ya",1,IF(L49="Tidak",0,"Blm Diisi")),IF(K49="A/B/C",IF(L49="A",1,IF(L49="B",0.5,IF(L49="C",0,"Blm Diisi"))),IF(K49="A/B/C/D",IF(L49="A",1,IF(L49="B",0.67,IF(L49="C",0.33,IF(L49="D",0,"Blm Diisi")))),IF(K49="A/B/C/D/E",IF(L49="A",1,IF(L49="B",0.75,IF(L49="C",0.5,IF(L49="D",0.25,IF(L49="E",0,"Blm Diisi")))))))))</f>
        <v>1</v>
      </c>
      <c r="N49" s="38"/>
      <c r="P49" s="37"/>
    </row>
    <row r="50" spans="1:16" customFormat="1" ht="72" x14ac:dyDescent="0.3">
      <c r="A50" s="35"/>
      <c r="B50" s="36"/>
      <c r="C50" s="36"/>
      <c r="D50" s="4" t="s">
        <v>13</v>
      </c>
      <c r="E50" s="3" t="s">
        <v>459</v>
      </c>
      <c r="F50" s="6"/>
      <c r="G50" s="7"/>
      <c r="H50" s="8"/>
      <c r="I50" s="3" t="s">
        <v>460</v>
      </c>
      <c r="J50" s="8"/>
      <c r="K50" s="6" t="s">
        <v>162</v>
      </c>
      <c r="L50" s="132" t="s">
        <v>436</v>
      </c>
      <c r="M50" s="6">
        <f>IF(K50="Ya/Tidak",IF(L50="Ya",1,IF(L50="Tidak",0,"Blm Diisi")),IF(K50="A/B/C",IF(L50="A",1,IF(L50="B",0.5,IF(L50="C",0,"Blm Diisi"))),IF(K50="A/B/C/D",IF(L50="A",1,IF(L50="B",0.67,IF(L50="C",0.33,IF(L50="D",0,"Blm Diisi")))),IF(K50="A/B/C/D/E",IF(L50="A",1,IF(L50="B",0.75,IF(L50="C",0.5,IF(L50="D",0.25,IF(L50="E",0,"Blm Diisi")))))))))</f>
        <v>1</v>
      </c>
      <c r="N50" s="38"/>
      <c r="P50" s="37"/>
    </row>
    <row r="51" spans="1:16" customFormat="1" ht="43.2" x14ac:dyDescent="0.3">
      <c r="A51" s="35"/>
      <c r="B51" s="36"/>
      <c r="C51" s="36"/>
      <c r="D51" s="4" t="s">
        <v>185</v>
      </c>
      <c r="E51" s="3" t="s">
        <v>443</v>
      </c>
      <c r="F51" s="6"/>
      <c r="G51" s="7"/>
      <c r="H51" s="8"/>
      <c r="I51" s="3" t="s">
        <v>53</v>
      </c>
      <c r="J51" s="8"/>
      <c r="K51" s="6" t="s">
        <v>161</v>
      </c>
      <c r="L51" s="132" t="s">
        <v>436</v>
      </c>
      <c r="M51" s="6">
        <f>IF(K51="Ya/Tidak",IF(L51="Ya",1,IF(L51="Tidak",0,"Blm Diisi")),IF(K51="A/B/C",IF(L51="A",1,IF(L51="B",0.5,IF(L51="C",0,"Blm Diisi"))),IF(K51="A/B/C/D",IF(L51="A",1,IF(L51="B",0.67,IF(L51="C",0.33,IF(L51="D",0,"Blm Diisi")))),IF(K51="A/B/C/D/E",IF(L51="A",1,IF(L51="B",0.75,IF(L51="C",0.5,IF(L51="D",0.25,IF(L51="E",0,"Blm Diisi")))))))))</f>
        <v>1</v>
      </c>
      <c r="N51" s="38"/>
      <c r="P51" s="37"/>
    </row>
    <row r="52" spans="1:16" customFormat="1" x14ac:dyDescent="0.3">
      <c r="A52" s="29"/>
      <c r="B52" s="30"/>
      <c r="C52" s="30">
        <v>2</v>
      </c>
      <c r="D52" s="203" t="s">
        <v>239</v>
      </c>
      <c r="E52" s="203"/>
      <c r="F52" s="31"/>
      <c r="G52" s="31"/>
      <c r="H52" s="32">
        <v>2</v>
      </c>
      <c r="I52" s="32"/>
      <c r="J52" s="32"/>
      <c r="K52" s="33"/>
      <c r="L52" s="133"/>
      <c r="M52" s="33"/>
      <c r="N52" s="34"/>
      <c r="P52" s="41"/>
    </row>
    <row r="53" spans="1:16" customFormat="1" x14ac:dyDescent="0.3">
      <c r="A53" s="29"/>
      <c r="B53" s="30"/>
      <c r="C53" s="30">
        <v>3</v>
      </c>
      <c r="D53" s="203" t="s">
        <v>250</v>
      </c>
      <c r="E53" s="203"/>
      <c r="F53" s="31"/>
      <c r="G53" s="31"/>
      <c r="H53" s="32">
        <v>0.5</v>
      </c>
      <c r="I53" s="32"/>
      <c r="J53" s="32">
        <v>0.5</v>
      </c>
      <c r="K53" s="33"/>
      <c r="L53" s="133"/>
      <c r="M53" s="33">
        <f>IF(COUNT(M54:M55)=COUNTA(M54:M55),AVERAGE(M54:M55)*J53,"ISI DULU")</f>
        <v>0.5</v>
      </c>
      <c r="N53" s="34">
        <f>M53/J53</f>
        <v>1</v>
      </c>
      <c r="P53" s="41"/>
    </row>
    <row r="54" spans="1:16" customFormat="1" ht="57.6" x14ac:dyDescent="0.3">
      <c r="A54" s="35"/>
      <c r="B54" s="36"/>
      <c r="C54" s="36"/>
      <c r="D54" s="4" t="s">
        <v>10</v>
      </c>
      <c r="E54" s="3" t="s">
        <v>54</v>
      </c>
      <c r="F54" s="6" t="s">
        <v>150</v>
      </c>
      <c r="G54" s="7"/>
      <c r="H54" s="8"/>
      <c r="I54" s="3" t="s">
        <v>255</v>
      </c>
      <c r="J54" s="8"/>
      <c r="K54" s="6" t="s">
        <v>162</v>
      </c>
      <c r="L54" s="37" t="s">
        <v>436</v>
      </c>
      <c r="M54" s="6">
        <f>IF(K54="Ya/Tidak",IF(L54="Ya",1,IF(L54="Tidak",0,"Blm Diisi")),IF(K54="A/B/C",IF(L54="A",1,IF(L54="B",0.5,IF(L54="C",0,"Blm Diisi"))),IF(K54="A/B/C/D",IF(L54="A",1,IF(L54="B",0.67,IF(L54="C",0.33,IF(L54="D",0,"Blm Diisi")))),IF(K54="A/B/C/D/E",IF(L54="A",1,IF(L54="B",0.75,IF(L54="C",0.5,IF(L54="D",0.25,IF(L54="E",0,"Blm Diisi")))))))))</f>
        <v>1</v>
      </c>
      <c r="N54" s="38"/>
      <c r="P54" s="37"/>
    </row>
    <row r="55" spans="1:16" customFormat="1" ht="100.8" x14ac:dyDescent="0.3">
      <c r="A55" s="35"/>
      <c r="B55" s="36"/>
      <c r="C55" s="36"/>
      <c r="D55" s="4" t="s">
        <v>13</v>
      </c>
      <c r="E55" s="3" t="s">
        <v>55</v>
      </c>
      <c r="F55" s="6" t="s">
        <v>150</v>
      </c>
      <c r="G55" s="7"/>
      <c r="H55" s="8"/>
      <c r="I55" s="3" t="s">
        <v>258</v>
      </c>
      <c r="J55" s="8"/>
      <c r="K55" s="6" t="s">
        <v>162</v>
      </c>
      <c r="L55" s="132" t="s">
        <v>436</v>
      </c>
      <c r="M55" s="6">
        <f>IF(K55="Ya/Tidak",IF(L55="Ya",1,IF(L55="Tidak",0,"Blm Diisi")),IF(K55="A/B/C",IF(L55="A",1,IF(L55="B",0.5,IF(L55="C",0,"Blm Diisi"))),IF(K55="A/B/C/D",IF(L55="A",1,IF(L55="B",0.67,IF(L55="C",0.33,IF(L55="D",0,"Blm Diisi")))),IF(K55="A/B/C/D/E",IF(L55="A",1,IF(L55="B",0.75,IF(L55="C",0.5,IF(L55="D",0.25,IF(L55="E",0,"Blm Diisi")))))))))</f>
        <v>1</v>
      </c>
      <c r="N55" s="38"/>
      <c r="P55" s="37"/>
    </row>
    <row r="56" spans="1:16" customFormat="1" x14ac:dyDescent="0.3">
      <c r="A56" s="29"/>
      <c r="B56" s="30"/>
      <c r="C56" s="30">
        <v>4</v>
      </c>
      <c r="D56" s="203" t="s">
        <v>260</v>
      </c>
      <c r="E56" s="203"/>
      <c r="F56" s="31"/>
      <c r="G56" s="31"/>
      <c r="H56" s="32">
        <v>6</v>
      </c>
      <c r="I56" s="32"/>
      <c r="J56" s="32"/>
      <c r="K56" s="33"/>
      <c r="L56" s="133"/>
      <c r="M56" s="33"/>
      <c r="N56" s="34"/>
      <c r="P56" s="41"/>
    </row>
    <row r="57" spans="1:16" customFormat="1" x14ac:dyDescent="0.3">
      <c r="A57" s="29"/>
      <c r="B57" s="30"/>
      <c r="C57" s="30">
        <v>5</v>
      </c>
      <c r="D57" s="203" t="s">
        <v>271</v>
      </c>
      <c r="E57" s="203"/>
      <c r="F57" s="31"/>
      <c r="G57" s="31"/>
      <c r="H57" s="32">
        <v>1</v>
      </c>
      <c r="I57" s="32" t="s">
        <v>57</v>
      </c>
      <c r="J57" s="32">
        <v>1</v>
      </c>
      <c r="K57" s="33"/>
      <c r="L57" s="133"/>
      <c r="M57" s="33">
        <f>IF(COUNT(M58:M63)=COUNTA(M58:M63),AVERAGE(M58:M63)*J57,"ISI DULU")</f>
        <v>1</v>
      </c>
      <c r="N57" s="34">
        <f>M57/J57</f>
        <v>1</v>
      </c>
      <c r="P57" s="41"/>
    </row>
    <row r="58" spans="1:16" customFormat="1" ht="57.6" x14ac:dyDescent="0.3">
      <c r="A58" s="35"/>
      <c r="B58" s="36"/>
      <c r="C58" s="36"/>
      <c r="D58" s="4" t="s">
        <v>8</v>
      </c>
      <c r="E58" s="3" t="s">
        <v>272</v>
      </c>
      <c r="F58" s="6" t="s">
        <v>150</v>
      </c>
      <c r="G58" s="7"/>
      <c r="H58" s="8"/>
      <c r="I58" s="3" t="s">
        <v>273</v>
      </c>
      <c r="J58" s="38"/>
      <c r="K58" s="6" t="s">
        <v>162</v>
      </c>
      <c r="L58" s="37" t="s">
        <v>436</v>
      </c>
      <c r="M58" s="6">
        <f t="shared" ref="M58:M63" si="0">IF(K58="Ya/Tidak",IF(L58="Ya",1,IF(L58="Tidak",0,"Blm Diisi")),IF(K58="A/B/C",IF(L58="A",1,IF(L58="B",0.5,IF(L58="C",0,"Blm Diisi"))),IF(K58="A/B/C/D",IF(L58="A",1,IF(L58="B",0.67,IF(L58="C",0.33,IF(L58="D",0,"Blm Diisi")))),IF(K58="A/B/C/D/E",IF(L58="A",1,IF(L58="B",0.75,IF(L58="C",0.5,IF(L58="D",0.25,IF(L58="E",0,"Blm Diisi")))))))))</f>
        <v>1</v>
      </c>
      <c r="N58" s="38"/>
      <c r="P58" s="37"/>
    </row>
    <row r="59" spans="1:16" customFormat="1" ht="115.2" x14ac:dyDescent="0.3">
      <c r="A59" s="35"/>
      <c r="B59" s="36"/>
      <c r="C59" s="36"/>
      <c r="D59" s="4" t="s">
        <v>9</v>
      </c>
      <c r="E59" s="3" t="s">
        <v>58</v>
      </c>
      <c r="F59" s="6" t="s">
        <v>150</v>
      </c>
      <c r="G59" s="7"/>
      <c r="H59" s="8"/>
      <c r="I59" s="3" t="s">
        <v>274</v>
      </c>
      <c r="J59" s="38"/>
      <c r="K59" s="6" t="s">
        <v>162</v>
      </c>
      <c r="L59" s="37" t="s">
        <v>436</v>
      </c>
      <c r="M59" s="6">
        <f t="shared" si="0"/>
        <v>1</v>
      </c>
      <c r="N59" s="38"/>
      <c r="P59" s="37"/>
    </row>
    <row r="60" spans="1:16" customFormat="1" ht="115.2" x14ac:dyDescent="0.3">
      <c r="A60" s="35"/>
      <c r="B60" s="36"/>
      <c r="C60" s="36"/>
      <c r="D60" s="4" t="s">
        <v>10</v>
      </c>
      <c r="E60" s="3" t="s">
        <v>59</v>
      </c>
      <c r="F60" s="6" t="s">
        <v>150</v>
      </c>
      <c r="G60" s="7"/>
      <c r="H60" s="8"/>
      <c r="I60" s="3" t="s">
        <v>275</v>
      </c>
      <c r="J60" s="38"/>
      <c r="K60" s="6" t="s">
        <v>162</v>
      </c>
      <c r="L60" s="37" t="s">
        <v>436</v>
      </c>
      <c r="M60" s="6">
        <f t="shared" si="0"/>
        <v>1</v>
      </c>
      <c r="N60" s="38"/>
      <c r="P60" s="37"/>
    </row>
    <row r="61" spans="1:16" customFormat="1" ht="72" x14ac:dyDescent="0.3">
      <c r="A61" s="35"/>
      <c r="B61" s="36"/>
      <c r="C61" s="36"/>
      <c r="D61" s="4" t="s">
        <v>12</v>
      </c>
      <c r="E61" s="3" t="s">
        <v>276</v>
      </c>
      <c r="F61" s="6" t="s">
        <v>150</v>
      </c>
      <c r="G61" s="7"/>
      <c r="H61" s="8"/>
      <c r="I61" s="3" t="s">
        <v>488</v>
      </c>
      <c r="J61" s="38"/>
      <c r="K61" s="6" t="s">
        <v>190</v>
      </c>
      <c r="L61" s="135" t="s">
        <v>436</v>
      </c>
      <c r="M61" s="6">
        <f t="shared" si="0"/>
        <v>1</v>
      </c>
      <c r="N61" s="38"/>
      <c r="P61" s="43"/>
    </row>
    <row r="62" spans="1:16" customFormat="1" ht="43.2" x14ac:dyDescent="0.3">
      <c r="A62" s="35"/>
      <c r="B62" s="36"/>
      <c r="C62" s="36"/>
      <c r="D62" s="4" t="s">
        <v>13</v>
      </c>
      <c r="E62" s="3" t="s">
        <v>278</v>
      </c>
      <c r="F62" s="6" t="s">
        <v>150</v>
      </c>
      <c r="G62" s="7"/>
      <c r="H62" s="8"/>
      <c r="I62" s="3" t="s">
        <v>279</v>
      </c>
      <c r="J62" s="38"/>
      <c r="K62" s="6" t="s">
        <v>161</v>
      </c>
      <c r="L62" s="37" t="s">
        <v>436</v>
      </c>
      <c r="M62" s="6">
        <f t="shared" si="0"/>
        <v>1</v>
      </c>
      <c r="N62" s="38"/>
      <c r="P62" s="37"/>
    </row>
    <row r="63" spans="1:16" customFormat="1" ht="115.2" x14ac:dyDescent="0.3">
      <c r="A63" s="35"/>
      <c r="B63" s="36"/>
      <c r="C63" s="36"/>
      <c r="D63" s="4" t="s">
        <v>16</v>
      </c>
      <c r="E63" s="3" t="s">
        <v>461</v>
      </c>
      <c r="F63" s="6" t="s">
        <v>150</v>
      </c>
      <c r="G63" s="7"/>
      <c r="H63" s="8"/>
      <c r="I63" s="158" t="s">
        <v>464</v>
      </c>
      <c r="J63" s="7"/>
      <c r="K63" s="6" t="s">
        <v>162</v>
      </c>
      <c r="L63" s="37" t="s">
        <v>436</v>
      </c>
      <c r="M63" s="6">
        <f t="shared" si="0"/>
        <v>1</v>
      </c>
      <c r="N63" s="38"/>
      <c r="P63" s="37"/>
    </row>
    <row r="64" spans="1:16" customFormat="1" x14ac:dyDescent="0.3">
      <c r="A64" s="29"/>
      <c r="B64" s="30"/>
      <c r="C64" s="30">
        <v>6</v>
      </c>
      <c r="D64" s="203" t="s">
        <v>283</v>
      </c>
      <c r="E64" s="203"/>
      <c r="F64" s="31"/>
      <c r="G64" s="31"/>
      <c r="H64" s="32">
        <v>0.5</v>
      </c>
      <c r="I64" s="32"/>
      <c r="J64" s="32">
        <v>0.5</v>
      </c>
      <c r="K64" s="33"/>
      <c r="L64" s="68"/>
      <c r="M64" s="33">
        <f>IF(COUNT(M65:M66)=COUNTA(M65:M66),AVERAGE(M65:M66)*J64,"ISI DULU")</f>
        <v>0.5</v>
      </c>
      <c r="N64" s="34">
        <f>M64/J64</f>
        <v>1</v>
      </c>
      <c r="P64" s="68"/>
    </row>
    <row r="65" spans="1:16" customFormat="1" ht="115.2" x14ac:dyDescent="0.3">
      <c r="A65" s="35"/>
      <c r="B65" s="36"/>
      <c r="C65" s="36"/>
      <c r="D65" s="4" t="s">
        <v>9</v>
      </c>
      <c r="E65" s="3" t="s">
        <v>60</v>
      </c>
      <c r="F65" s="6" t="s">
        <v>150</v>
      </c>
      <c r="G65" s="7"/>
      <c r="H65" s="8"/>
      <c r="I65" s="3" t="s">
        <v>286</v>
      </c>
      <c r="J65" s="7"/>
      <c r="K65" s="6" t="s">
        <v>162</v>
      </c>
      <c r="L65" s="37" t="s">
        <v>436</v>
      </c>
      <c r="M65" s="6">
        <f>IF(K65="Ya/Tidak",IF(L65="Ya",1,IF(L65="Tidak",0,"Blm Diisi")),IF(K65="A/B/C",IF(L65="A",1,IF(L65="B",0.5,IF(L65="C",0,"Blm Diisi"))),IF(K65="A/B/C/D",IF(L65="A",1,IF(L65="B",0.67,IF(L65="C",0.33,IF(L65="D",0,"Blm Diisi")))),IF(K65="A/B/C/D/E",IF(L65="A",1,IF(L65="B",0.75,IF(L65="C",0.5,IF(L65="D",0.25,IF(L65="E",0,"Blm Diisi")))))))))</f>
        <v>1</v>
      </c>
      <c r="N65" s="38"/>
      <c r="P65" s="37"/>
    </row>
    <row r="66" spans="1:16" customFormat="1" ht="86.4" customHeight="1" x14ac:dyDescent="0.3">
      <c r="A66" s="35"/>
      <c r="B66" s="36"/>
      <c r="C66" s="36"/>
      <c r="D66" s="4" t="s">
        <v>10</v>
      </c>
      <c r="E66" s="3" t="s">
        <v>61</v>
      </c>
      <c r="F66" s="6" t="s">
        <v>150</v>
      </c>
      <c r="G66" s="7"/>
      <c r="H66" s="8"/>
      <c r="I66" s="3" t="s">
        <v>287</v>
      </c>
      <c r="J66" s="7"/>
      <c r="K66" s="6" t="s">
        <v>161</v>
      </c>
      <c r="L66" s="37" t="s">
        <v>436</v>
      </c>
      <c r="M66" s="6">
        <f>IF(K66="Ya/Tidak",IF(L66="Ya",1,IF(L66="Tidak",0,"Blm Diisi")),IF(K66="A/B/C",IF(L66="A",1,IF(L66="B",0.5,IF(L66="C",0,"Blm Diisi"))),IF(K66="A/B/C/D",IF(L66="A",1,IF(L66="B",0.67,IF(L66="C",0.33,IF(L66="D",0,"Blm Diisi")))),IF(K66="A/B/C/D/E",IF(L66="A",1,IF(L66="B",0.75,IF(L66="C",0.5,IF(L66="D",0.25,IF(L66="E",0,"Blm Diisi")))))))))</f>
        <v>1</v>
      </c>
      <c r="N66" s="38"/>
      <c r="P66" s="37"/>
    </row>
    <row r="67" spans="1:16" customFormat="1" x14ac:dyDescent="0.3">
      <c r="A67" s="29"/>
      <c r="B67" s="30"/>
      <c r="C67" s="30">
        <v>7</v>
      </c>
      <c r="D67" s="203" t="s">
        <v>289</v>
      </c>
      <c r="E67" s="203"/>
      <c r="F67" s="31"/>
      <c r="G67" s="31"/>
      <c r="H67" s="32">
        <v>0.5</v>
      </c>
      <c r="I67" s="32"/>
      <c r="J67" s="32">
        <v>0.5</v>
      </c>
      <c r="K67" s="33"/>
      <c r="L67" s="134"/>
      <c r="M67" s="33">
        <f>IF(COUNT(M68:M69)=COUNTA(M68:M69),AVERAGE(M68:M69)*J67,"ISI DULU")</f>
        <v>0.5</v>
      </c>
      <c r="N67" s="34">
        <f>M67/J67</f>
        <v>1</v>
      </c>
      <c r="P67" s="68"/>
    </row>
    <row r="68" spans="1:16" customFormat="1" ht="87.6" customHeight="1" x14ac:dyDescent="0.3">
      <c r="A68" s="35"/>
      <c r="B68" s="36"/>
      <c r="C68" s="36"/>
      <c r="D68" s="4" t="s">
        <v>12</v>
      </c>
      <c r="E68" s="3" t="s">
        <v>62</v>
      </c>
      <c r="F68" s="6"/>
      <c r="G68" s="7"/>
      <c r="H68" s="8"/>
      <c r="I68" s="3" t="s">
        <v>63</v>
      </c>
      <c r="J68" s="8"/>
      <c r="K68" s="6" t="s">
        <v>162</v>
      </c>
      <c r="L68" s="132" t="s">
        <v>436</v>
      </c>
      <c r="M68" s="6">
        <f>IF(K68="Ya/Tidak",IF(L68="Ya",1,IF(L68="Tidak",0,"Blm Diisi")),IF(K68="A/B/C",IF(L68="A",1,IF(L68="B",0.5,IF(L68="C",0,"Blm Diisi"))),IF(K68="A/B/C/D",IF(L68="A",1,IF(L68="B",0.67,IF(L68="C",0.33,IF(L68="D",0,"Blm Diisi")))),IF(K68="A/B/C/D/E",IF(L68="A",1,IF(L68="B",0.75,IF(L68="C",0.5,IF(L68="D",0.25,IF(L68="E",0,"Blm Diisi")))))))))</f>
        <v>1</v>
      </c>
      <c r="N68" s="38"/>
      <c r="P68" s="37"/>
    </row>
    <row r="69" spans="1:16" customFormat="1" ht="100.8" x14ac:dyDescent="0.3">
      <c r="A69" s="35"/>
      <c r="B69" s="36"/>
      <c r="C69" s="36"/>
      <c r="D69" s="4" t="s">
        <v>13</v>
      </c>
      <c r="E69" s="3" t="s">
        <v>64</v>
      </c>
      <c r="F69" s="69"/>
      <c r="G69" s="6"/>
      <c r="H69" s="8"/>
      <c r="I69" s="3" t="s">
        <v>65</v>
      </c>
      <c r="J69" s="8"/>
      <c r="K69" s="6" t="s">
        <v>190</v>
      </c>
      <c r="L69" s="135" t="s">
        <v>436</v>
      </c>
      <c r="M69" s="6">
        <f>IF(K69="Ya/Tidak",IF(L69="Ya",1,IF(L69="Tidak",0,"Blm Diisi")),IF(K69="A/B/C",IF(L69="A",1,IF(L69="B",0.5,IF(L69="C",0,"Blm Diisi"))),IF(K69="A/B/C/D",IF(L69="A",1,IF(L69="B",0.67,IF(L69="C",0.33,IF(L69="D",0,"Blm Diisi")))),IF(K69="A/B/C/D/E",IF(L69="A",1,IF(L69="B",0.75,IF(L69="C",0.5,IF(L69="D",0.25,IF(L69="E",0,"Blm Diisi")))))))))</f>
        <v>1</v>
      </c>
      <c r="N69" s="38"/>
      <c r="P69" s="37"/>
    </row>
    <row r="70" spans="1:16" customFormat="1" x14ac:dyDescent="0.3">
      <c r="A70" s="29"/>
      <c r="B70" s="30"/>
      <c r="C70" s="30" t="s">
        <v>296</v>
      </c>
      <c r="D70" s="203" t="s">
        <v>297</v>
      </c>
      <c r="E70" s="203"/>
      <c r="F70" s="31"/>
      <c r="G70" s="31"/>
      <c r="H70" s="32">
        <v>0.5</v>
      </c>
      <c r="I70" s="32"/>
      <c r="J70" s="32">
        <v>0.5</v>
      </c>
      <c r="K70" s="33"/>
      <c r="L70" s="134"/>
      <c r="M70" s="33">
        <f>IF(COUNT(M71:M71)=COUNTA(M71:M71),AVERAGE(M71:M71)*J70,"ISI DULU")</f>
        <v>0.5</v>
      </c>
      <c r="N70" s="34">
        <f>M70/J70</f>
        <v>1</v>
      </c>
      <c r="P70" s="41"/>
    </row>
    <row r="71" spans="1:16" customFormat="1" ht="28.8" x14ac:dyDescent="0.3">
      <c r="A71" s="35"/>
      <c r="B71" s="36"/>
      <c r="C71" s="36"/>
      <c r="D71" s="4" t="s">
        <v>9</v>
      </c>
      <c r="E71" s="3" t="s">
        <v>300</v>
      </c>
      <c r="F71" s="6" t="s">
        <v>150</v>
      </c>
      <c r="G71" s="7"/>
      <c r="H71" s="8"/>
      <c r="I71" s="3" t="s">
        <v>301</v>
      </c>
      <c r="J71" s="38"/>
      <c r="K71" s="6" t="s">
        <v>14</v>
      </c>
      <c r="L71" s="37" t="s">
        <v>150</v>
      </c>
      <c r="M71" s="6">
        <f>IF(K71="Ya/Tidak",IF(L71="Ya",1,IF(L71="Tidak",0,"Blm Diisi")),IF(K71="A/B/C",IF(L71="A",1,IF(L71="B",0.5,IF(L71="C",0,"Blm Diisi"))),IF(K71="A/B/C/D",IF(L71="A",1,IF(L71="B",0.67,IF(L71="C",0.33,IF(L71="D",0,"Blm Diisi")))),IF(K71="A/B/C/D/E",IF(L71="A",1,IF(L71="B",0.75,IF(L71="C",0.5,IF(L71="D",0.25,IF(L71="E",0,"Blm Diisi")))))))))</f>
        <v>1</v>
      </c>
      <c r="N71" s="38"/>
      <c r="P71" s="37"/>
    </row>
    <row r="72" spans="1:16" customFormat="1" x14ac:dyDescent="0.3">
      <c r="A72" s="44"/>
      <c r="B72" s="45" t="s">
        <v>67</v>
      </c>
      <c r="C72" s="46" t="s">
        <v>68</v>
      </c>
      <c r="D72" s="47"/>
      <c r="E72" s="48"/>
      <c r="F72" s="49"/>
      <c r="G72" s="49"/>
      <c r="H72" s="50">
        <v>3</v>
      </c>
      <c r="I72" s="50"/>
      <c r="J72" s="50"/>
      <c r="K72" s="51"/>
      <c r="L72" s="52"/>
      <c r="M72" s="51">
        <f>M73+M80</f>
        <v>3</v>
      </c>
      <c r="N72" s="53">
        <f>M72/H72</f>
        <v>1</v>
      </c>
      <c r="P72" s="52"/>
    </row>
    <row r="73" spans="1:16" customFormat="1" x14ac:dyDescent="0.3">
      <c r="A73" s="29"/>
      <c r="B73" s="30"/>
      <c r="C73" s="30">
        <v>1</v>
      </c>
      <c r="D73" s="203" t="s">
        <v>69</v>
      </c>
      <c r="E73" s="203"/>
      <c r="F73" s="31"/>
      <c r="G73" s="31"/>
      <c r="H73" s="32">
        <v>1</v>
      </c>
      <c r="I73" s="32"/>
      <c r="J73" s="32">
        <v>1</v>
      </c>
      <c r="K73" s="33"/>
      <c r="L73" s="133"/>
      <c r="M73" s="33">
        <f>IF(COUNT(M74:M79)=COUNTA(M74:M79),AVERAGE(M74:M79)*J73,"ISI DULU")</f>
        <v>1</v>
      </c>
      <c r="N73" s="34">
        <f>M73/J73</f>
        <v>1</v>
      </c>
      <c r="P73" s="41"/>
    </row>
    <row r="74" spans="1:16" customFormat="1" ht="57.6" x14ac:dyDescent="0.3">
      <c r="A74" s="35"/>
      <c r="B74" s="36"/>
      <c r="C74" s="36"/>
      <c r="D74" s="4" t="s">
        <v>8</v>
      </c>
      <c r="E74" s="3" t="s">
        <v>305</v>
      </c>
      <c r="F74" s="6" t="s">
        <v>150</v>
      </c>
      <c r="G74" s="7"/>
      <c r="H74" s="8"/>
      <c r="I74" s="3" t="s">
        <v>306</v>
      </c>
      <c r="J74" s="8"/>
      <c r="K74" s="6" t="s">
        <v>162</v>
      </c>
      <c r="L74" s="37" t="s">
        <v>436</v>
      </c>
      <c r="M74" s="6">
        <f t="shared" ref="M74:M79" si="1">IF(K74="Ya/Tidak",IF(L74="Ya",1,IF(L74="Tidak",0,"Blm Diisi")),IF(K74="A/B/C",IF(L74="A",1,IF(L74="B",0.5,IF(L74="C",0,"Blm Diisi"))),IF(K74="A/B/C/D",IF(L74="A",1,IF(L74="B",0.67,IF(L74="C",0.33,IF(L74="D",0,"Blm Diisi")))),IF(K74="A/B/C/D/E",IF(L74="A",1,IF(L74="B",0.75,IF(L74="C",0.5,IF(L74="D",0.25,IF(L74="E",0,"Blm Diisi")))))))))</f>
        <v>1</v>
      </c>
      <c r="N74" s="38"/>
      <c r="P74" s="37"/>
    </row>
    <row r="75" spans="1:16" customFormat="1" ht="57.6" x14ac:dyDescent="0.3">
      <c r="A75" s="35"/>
      <c r="B75" s="36"/>
      <c r="C75" s="36"/>
      <c r="D75" s="4" t="s">
        <v>9</v>
      </c>
      <c r="E75" s="3" t="s">
        <v>307</v>
      </c>
      <c r="F75" s="6" t="s">
        <v>150</v>
      </c>
      <c r="G75" s="7"/>
      <c r="H75" s="8"/>
      <c r="I75" s="3" t="s">
        <v>308</v>
      </c>
      <c r="J75" s="8"/>
      <c r="K75" s="6" t="s">
        <v>162</v>
      </c>
      <c r="L75" s="37" t="s">
        <v>436</v>
      </c>
      <c r="M75" s="6">
        <f t="shared" si="1"/>
        <v>1</v>
      </c>
      <c r="N75" s="38"/>
      <c r="P75" s="37"/>
    </row>
    <row r="76" spans="1:16" customFormat="1" ht="57.6" x14ac:dyDescent="0.3">
      <c r="A76" s="35"/>
      <c r="B76" s="36"/>
      <c r="C76" s="36"/>
      <c r="D76" s="4" t="s">
        <v>10</v>
      </c>
      <c r="E76" s="3" t="s">
        <v>309</v>
      </c>
      <c r="F76" s="6" t="s">
        <v>150</v>
      </c>
      <c r="G76" s="7"/>
      <c r="H76" s="8"/>
      <c r="I76" s="3" t="s">
        <v>310</v>
      </c>
      <c r="J76" s="8"/>
      <c r="K76" s="6" t="s">
        <v>162</v>
      </c>
      <c r="L76" s="37" t="s">
        <v>436</v>
      </c>
      <c r="M76" s="6">
        <f t="shared" si="1"/>
        <v>1</v>
      </c>
      <c r="N76" s="38"/>
      <c r="P76" s="37"/>
    </row>
    <row r="77" spans="1:16" customFormat="1" ht="72" x14ac:dyDescent="0.3">
      <c r="A77" s="35"/>
      <c r="B77" s="36"/>
      <c r="C77" s="36"/>
      <c r="D77" s="4" t="s">
        <v>12</v>
      </c>
      <c r="E77" s="3" t="s">
        <v>70</v>
      </c>
      <c r="F77" s="6"/>
      <c r="G77" s="7"/>
      <c r="H77" s="8"/>
      <c r="I77" s="3" t="s">
        <v>71</v>
      </c>
      <c r="J77" s="8"/>
      <c r="K77" s="6" t="s">
        <v>162</v>
      </c>
      <c r="L77" s="132" t="s">
        <v>436</v>
      </c>
      <c r="M77" s="6">
        <f t="shared" si="1"/>
        <v>1</v>
      </c>
      <c r="N77" s="38"/>
      <c r="P77" s="37"/>
    </row>
    <row r="78" spans="1:16" customFormat="1" ht="72" x14ac:dyDescent="0.3">
      <c r="A78" s="35"/>
      <c r="B78" s="36"/>
      <c r="C78" s="36"/>
      <c r="D78" s="4" t="s">
        <v>13</v>
      </c>
      <c r="E78" s="3" t="s">
        <v>72</v>
      </c>
      <c r="F78" s="6"/>
      <c r="G78" s="7"/>
      <c r="H78" s="8"/>
      <c r="I78" s="3" t="s">
        <v>73</v>
      </c>
      <c r="J78" s="8"/>
      <c r="K78" s="6" t="s">
        <v>162</v>
      </c>
      <c r="L78" s="132" t="s">
        <v>436</v>
      </c>
      <c r="M78" s="6">
        <f t="shared" si="1"/>
        <v>1</v>
      </c>
      <c r="N78" s="38"/>
      <c r="P78" s="37"/>
    </row>
    <row r="79" spans="1:16" customFormat="1" ht="57.6" x14ac:dyDescent="0.3">
      <c r="A79" s="35"/>
      <c r="B79" s="36"/>
      <c r="C79" s="36"/>
      <c r="D79" s="4" t="s">
        <v>16</v>
      </c>
      <c r="E79" s="3" t="s">
        <v>74</v>
      </c>
      <c r="F79" s="6"/>
      <c r="G79" s="7"/>
      <c r="H79" s="8"/>
      <c r="I79" s="2" t="s">
        <v>154</v>
      </c>
      <c r="J79" s="8"/>
      <c r="K79" s="6" t="s">
        <v>162</v>
      </c>
      <c r="L79" s="132" t="s">
        <v>436</v>
      </c>
      <c r="M79" s="6">
        <f t="shared" si="1"/>
        <v>1</v>
      </c>
      <c r="N79" s="38"/>
      <c r="P79" s="37"/>
    </row>
    <row r="80" spans="1:16" customFormat="1" x14ac:dyDescent="0.3">
      <c r="A80" s="29"/>
      <c r="B80" s="30"/>
      <c r="C80" s="30">
        <v>2</v>
      </c>
      <c r="D80" s="203" t="s">
        <v>75</v>
      </c>
      <c r="E80" s="203"/>
      <c r="F80" s="31"/>
      <c r="G80" s="31"/>
      <c r="H80" s="32">
        <v>2</v>
      </c>
      <c r="I80" s="32"/>
      <c r="J80" s="32">
        <v>2</v>
      </c>
      <c r="K80" s="33"/>
      <c r="L80" s="133"/>
      <c r="M80" s="33">
        <f>IF(COUNT(M81:M83)=COUNTA(M81:M83),AVERAGE(M81:M83)*J80,"ISI DULU")</f>
        <v>2</v>
      </c>
      <c r="N80" s="34">
        <f>M80/J80</f>
        <v>1</v>
      </c>
      <c r="P80" s="41"/>
    </row>
    <row r="81" spans="1:16" customFormat="1" ht="115.2" x14ac:dyDescent="0.3">
      <c r="A81" s="35"/>
      <c r="B81" s="36"/>
      <c r="C81" s="36"/>
      <c r="D81" s="4" t="s">
        <v>8</v>
      </c>
      <c r="E81" s="3" t="s">
        <v>311</v>
      </c>
      <c r="F81" s="6" t="s">
        <v>150</v>
      </c>
      <c r="G81" s="7"/>
      <c r="H81" s="8"/>
      <c r="I81" s="3" t="s">
        <v>312</v>
      </c>
      <c r="J81" s="38"/>
      <c r="K81" s="6" t="s">
        <v>162</v>
      </c>
      <c r="L81" s="37" t="s">
        <v>436</v>
      </c>
      <c r="M81" s="6">
        <f>IF(K81="Ya/Tidak",IF(L81="Ya",1,IF(L81="Tidak",0,"Blm Diisi")),IF(K81="A/B/C",IF(L81="A",1,IF(L81="B",0.5,IF(L81="C",0,"Blm Diisi"))),IF(K81="A/B/C/D",IF(L81="A",1,IF(L81="B",0.67,IF(L81="C",0.33,IF(L81="D",0,"Blm Diisi")))),IF(K81="A/B/C/D/E",IF(L81="A",1,IF(L81="B",0.75,IF(L81="C",0.5,IF(L81="D",0.25,IF(L81="E",0,"Blm Diisi")))))))))</f>
        <v>1</v>
      </c>
      <c r="N81" s="38"/>
      <c r="P81" s="37"/>
    </row>
    <row r="82" spans="1:16" customFormat="1" ht="86.4" x14ac:dyDescent="0.3">
      <c r="A82" s="35"/>
      <c r="B82" s="36"/>
      <c r="C82" s="36"/>
      <c r="D82" s="4" t="s">
        <v>13</v>
      </c>
      <c r="E82" s="3" t="s">
        <v>319</v>
      </c>
      <c r="F82" s="6" t="s">
        <v>150</v>
      </c>
      <c r="G82" s="7"/>
      <c r="H82" s="8"/>
      <c r="I82" s="3" t="s">
        <v>320</v>
      </c>
      <c r="J82" s="38"/>
      <c r="K82" s="6" t="s">
        <v>190</v>
      </c>
      <c r="L82" s="135" t="s">
        <v>436</v>
      </c>
      <c r="M82" s="6">
        <f>IF(K82="Ya/Tidak",IF(L82="Ya",1,IF(L82="Tidak",0,"Blm Diisi")),IF(K82="A/B/C",IF(L82="A",1,IF(L82="B",0.5,IF(L82="C",0,"Blm Diisi"))),IF(K82="A/B/C/D",IF(L82="A",1,IF(L82="B",0.67,IF(L82="C",0.33,IF(L82="D",0,"Blm Diisi")))),IF(K82="A/B/C/D/E",IF(L82="A",1,IF(L82="B",0.75,IF(L82="C",0.5,IF(L82="D",0.25,IF(L82="E",0,"Blm Diisi")))))))))</f>
        <v>1</v>
      </c>
      <c r="N82" s="38"/>
      <c r="P82" s="43"/>
    </row>
    <row r="83" spans="1:16" customFormat="1" ht="86.4" x14ac:dyDescent="0.3">
      <c r="A83" s="35"/>
      <c r="B83" s="36"/>
      <c r="C83" s="36"/>
      <c r="D83" s="4" t="s">
        <v>185</v>
      </c>
      <c r="E83" s="3" t="s">
        <v>76</v>
      </c>
      <c r="F83" s="6"/>
      <c r="G83" s="7"/>
      <c r="H83" s="8"/>
      <c r="I83" s="3" t="s">
        <v>77</v>
      </c>
      <c r="J83" s="8"/>
      <c r="K83" s="6" t="s">
        <v>162</v>
      </c>
      <c r="L83" s="132" t="s">
        <v>436</v>
      </c>
      <c r="M83" s="6">
        <f>IF(K83="Ya/Tidak",IF(L83="Ya",1,IF(L83="Tidak",0,"Blm Diisi")),IF(K83="A/B/C",IF(L83="A",1,IF(L83="B",0.5,IF(L83="C",0,"Blm Diisi"))),IF(K83="A/B/C/D",IF(L83="A",1,IF(L83="B",0.67,IF(L83="C",0.33,IF(L83="D",0,"Blm Diisi")))),IF(K83="A/B/C/D/E",IF(L83="A",1,IF(L83="B",0.75,IF(L83="C",0.5,IF(L83="D",0.25,IF(L83="E",0,"Blm Diisi")))))))))</f>
        <v>1</v>
      </c>
      <c r="N83" s="38"/>
      <c r="P83" s="43"/>
    </row>
    <row r="84" spans="1:16" customFormat="1" x14ac:dyDescent="0.3">
      <c r="A84" s="44"/>
      <c r="B84" s="45" t="s">
        <v>78</v>
      </c>
      <c r="C84" s="46" t="s">
        <v>79</v>
      </c>
      <c r="D84" s="47"/>
      <c r="E84" s="48"/>
      <c r="F84" s="49"/>
      <c r="G84" s="49"/>
      <c r="H84" s="50">
        <v>5.25</v>
      </c>
      <c r="I84" s="50"/>
      <c r="J84" s="50"/>
      <c r="K84" s="51"/>
      <c r="L84" s="52"/>
      <c r="M84" s="51">
        <f>M85+M102+M109+M118+M120+M125</f>
        <v>5.25</v>
      </c>
      <c r="N84" s="53">
        <f>M84/H84</f>
        <v>1</v>
      </c>
      <c r="P84" s="52"/>
    </row>
    <row r="85" spans="1:16" customFormat="1" x14ac:dyDescent="0.3">
      <c r="A85" s="29"/>
      <c r="B85" s="30"/>
      <c r="C85" s="30">
        <v>1</v>
      </c>
      <c r="D85" s="203" t="s">
        <v>321</v>
      </c>
      <c r="E85" s="203"/>
      <c r="F85" s="31"/>
      <c r="G85" s="31"/>
      <c r="H85" s="32">
        <v>0.75</v>
      </c>
      <c r="I85" s="32"/>
      <c r="J85" s="32">
        <v>0.75</v>
      </c>
      <c r="K85" s="33"/>
      <c r="L85" s="133"/>
      <c r="M85" s="33">
        <f>IF(COUNT(M86:M96)=COUNTA(M86:M96),AVERAGE(M86:M96)*J85,"ISI DULU")</f>
        <v>0.75</v>
      </c>
      <c r="N85" s="34">
        <f>M85/J85</f>
        <v>1</v>
      </c>
      <c r="P85" s="41"/>
    </row>
    <row r="86" spans="1:16" customFormat="1" ht="43.2" x14ac:dyDescent="0.3">
      <c r="A86" s="35"/>
      <c r="B86" s="36"/>
      <c r="C86" s="36"/>
      <c r="D86" s="4" t="s">
        <v>9</v>
      </c>
      <c r="E86" s="3" t="s">
        <v>324</v>
      </c>
      <c r="F86" s="6" t="s">
        <v>150</v>
      </c>
      <c r="G86" s="7"/>
      <c r="H86" s="8"/>
      <c r="I86" s="3" t="s">
        <v>325</v>
      </c>
      <c r="J86" s="8"/>
      <c r="K86" s="6" t="s">
        <v>161</v>
      </c>
      <c r="L86" s="70" t="s">
        <v>436</v>
      </c>
      <c r="M86" s="6">
        <f>IF(K86="Ya/Tidak",IF(L86="Ya",1,IF(L86="Tidak",0,"Blm Diisi")),IF(K86="A/B/C",IF(L86="A",1,IF(L86="B",0.5,IF(L86="C",0,"Blm Diisi"))),IF(K86="A/B/C/D",IF(L86="A",1,IF(L86="B",0.67,IF(L86="C",0.33,IF(L86="D",0,"Blm Diisi")))),IF(K86="A/B/C/D/E",IF(L86="A",1,IF(L86="B",0.75,IF(L86="C",0.5,IF(L86="D",0.25,IF(L86="E",0,"Blm Diisi")))))))))</f>
        <v>1</v>
      </c>
      <c r="N86" s="38"/>
      <c r="P86" s="70"/>
    </row>
    <row r="87" spans="1:16" customFormat="1" x14ac:dyDescent="0.3">
      <c r="A87" s="35"/>
      <c r="B87" s="36"/>
      <c r="C87" s="36"/>
      <c r="D87" s="4" t="s">
        <v>10</v>
      </c>
      <c r="E87" s="3" t="s">
        <v>80</v>
      </c>
      <c r="F87" s="6" t="s">
        <v>150</v>
      </c>
      <c r="G87" s="7"/>
      <c r="H87" s="8"/>
      <c r="I87" s="3" t="s">
        <v>81</v>
      </c>
      <c r="J87" s="8"/>
      <c r="K87" s="6" t="s">
        <v>14</v>
      </c>
      <c r="L87" s="70" t="s">
        <v>150</v>
      </c>
      <c r="M87" s="6">
        <f>IF(K87="Ya/Tidak",IF(L87="Ya",1,IF(L87="Tidak",0,"Blm Diisi")),IF(K87="A/B/C",IF(L87="A",1,IF(L87="B",0.5,IF(L87="C",0,"Blm Diisi"))),IF(K87="A/B/C/D",IF(L87="A",1,IF(L87="B",0.67,IF(L87="C",0.33,IF(L87="D",0,"Blm Diisi")))),IF(K87="A/B/C/D/E",IF(L87="A",1,IF(L87="B",0.75,IF(L87="C",0.5,IF(L87="D",0.25,IF(L87="E",0,"Blm Diisi")))))))))</f>
        <v>1</v>
      </c>
      <c r="N87" s="38"/>
      <c r="P87" s="70"/>
    </row>
    <row r="88" spans="1:16" customFormat="1" ht="28.8" x14ac:dyDescent="0.3">
      <c r="A88" s="35"/>
      <c r="B88" s="36"/>
      <c r="C88" s="36"/>
      <c r="D88" s="4" t="s">
        <v>12</v>
      </c>
      <c r="E88" s="3" t="s">
        <v>326</v>
      </c>
      <c r="F88" s="6" t="s">
        <v>150</v>
      </c>
      <c r="G88" s="7"/>
      <c r="H88" s="8"/>
      <c r="I88" s="3" t="s">
        <v>327</v>
      </c>
      <c r="J88" s="8"/>
      <c r="K88" s="6" t="s">
        <v>14</v>
      </c>
      <c r="L88" s="70" t="s">
        <v>150</v>
      </c>
      <c r="M88" s="6">
        <f>IF(K88="Ya/Tidak",IF(L88="Ya",1,IF(L88="Tidak",0,"Blm Diisi")),IF(K88="A/B/C",IF(L88="A",1,IF(L88="B",0.5,IF(L88="C",0,"Blm Diisi"))),IF(K88="A/B/C/D",IF(L88="A",1,IF(L88="B",0.67,IF(L88="C",0.33,IF(L88="D",0,"Blm Diisi")))),IF(K88="A/B/C/D/E",IF(L88="A",1,IF(L88="B",0.75,IF(L88="C",0.5,IF(L88="D",0.25,IF(L88="E",0,"Blm Diisi")))))))))</f>
        <v>1</v>
      </c>
      <c r="N88" s="38"/>
      <c r="P88" s="70"/>
    </row>
    <row r="89" spans="1:16" customFormat="1" ht="28.8" x14ac:dyDescent="0.3">
      <c r="A89" s="35"/>
      <c r="B89" s="36"/>
      <c r="C89" s="36"/>
      <c r="D89" s="4" t="s">
        <v>13</v>
      </c>
      <c r="E89" s="3" t="s">
        <v>328</v>
      </c>
      <c r="F89" s="6" t="s">
        <v>150</v>
      </c>
      <c r="G89" s="7"/>
      <c r="H89" s="8"/>
      <c r="I89" s="3" t="s">
        <v>329</v>
      </c>
      <c r="J89" s="8"/>
      <c r="K89" s="6" t="s">
        <v>14</v>
      </c>
      <c r="L89" s="70" t="s">
        <v>150</v>
      </c>
      <c r="M89" s="6">
        <f>IF(K89="Ya/Tidak",IF(L89="Ya",1,IF(L89="Tidak",0,"Blm Diisi")),IF(K89="A/B/C",IF(L89="A",1,IF(L89="B",0.5,IF(L89="C",0,"Blm Diisi"))),IF(K89="A/B/C/D",IF(L89="A",1,IF(L89="B",0.67,IF(L89="C",0.33,IF(L89="D",0,"Blm Diisi")))),IF(K89="A/B/C/D/E",IF(L89="A",1,IF(L89="B",0.75,IF(L89="C",0.5,IF(L89="D",0.25,IF(L89="E",0,"Blm Diisi")))))))))</f>
        <v>1</v>
      </c>
      <c r="N89" s="38"/>
      <c r="P89" s="70"/>
    </row>
    <row r="90" spans="1:16" customFormat="1" ht="47.1" customHeight="1" x14ac:dyDescent="0.3">
      <c r="A90" s="35"/>
      <c r="B90" s="36"/>
      <c r="C90" s="36"/>
      <c r="D90" s="4" t="s">
        <v>16</v>
      </c>
      <c r="E90" s="3" t="s">
        <v>82</v>
      </c>
      <c r="F90" s="6" t="s">
        <v>150</v>
      </c>
      <c r="G90" s="7"/>
      <c r="H90" s="8"/>
      <c r="I90" s="224" t="s">
        <v>86</v>
      </c>
      <c r="J90" s="8"/>
      <c r="K90" s="71" t="s">
        <v>330</v>
      </c>
      <c r="L90" s="72">
        <f>L95/L91</f>
        <v>1</v>
      </c>
      <c r="M90" s="73">
        <f>IF(OR(L90&gt;0,L90=0),L90,"Blm Diisi")</f>
        <v>1</v>
      </c>
      <c r="N90" s="38"/>
      <c r="P90" s="74"/>
    </row>
    <row r="91" spans="1:16" customFormat="1" ht="18.75" customHeight="1" x14ac:dyDescent="0.3">
      <c r="A91" s="35"/>
      <c r="B91" s="36"/>
      <c r="C91" s="36"/>
      <c r="D91" s="4"/>
      <c r="E91" s="75" t="s">
        <v>143</v>
      </c>
      <c r="F91" s="6"/>
      <c r="G91" s="7"/>
      <c r="H91" s="8"/>
      <c r="I91" s="224"/>
      <c r="J91" s="8"/>
      <c r="K91" s="71" t="s">
        <v>331</v>
      </c>
      <c r="L91" s="64">
        <f>SUM(L92:L94)</f>
        <v>200</v>
      </c>
      <c r="M91" s="64"/>
      <c r="N91" s="38"/>
      <c r="P91" s="76"/>
    </row>
    <row r="92" spans="1:16" customFormat="1" ht="16.5" customHeight="1" x14ac:dyDescent="0.3">
      <c r="A92" s="35"/>
      <c r="B92" s="36"/>
      <c r="C92" s="36"/>
      <c r="D92" s="4"/>
      <c r="E92" s="77" t="s">
        <v>83</v>
      </c>
      <c r="F92" s="6"/>
      <c r="G92" s="7"/>
      <c r="H92" s="8"/>
      <c r="I92" s="224"/>
      <c r="J92" s="187"/>
      <c r="K92" s="187"/>
      <c r="L92" s="187"/>
      <c r="M92" s="187"/>
      <c r="N92" s="187"/>
      <c r="P92" s="70"/>
    </row>
    <row r="93" spans="1:16" customFormat="1" x14ac:dyDescent="0.3">
      <c r="A93" s="35"/>
      <c r="B93" s="36"/>
      <c r="C93" s="36"/>
      <c r="D93" s="4"/>
      <c r="E93" s="77" t="s">
        <v>84</v>
      </c>
      <c r="F93" s="6"/>
      <c r="G93" s="7"/>
      <c r="H93" s="8"/>
      <c r="I93" s="224"/>
      <c r="J93" s="8"/>
      <c r="K93" s="6" t="s">
        <v>331</v>
      </c>
      <c r="L93" s="70">
        <v>100</v>
      </c>
      <c r="M93" s="64"/>
      <c r="N93" s="38"/>
      <c r="P93" s="70"/>
    </row>
    <row r="94" spans="1:16" customFormat="1" x14ac:dyDescent="0.3">
      <c r="A94" s="35"/>
      <c r="B94" s="36"/>
      <c r="C94" s="36"/>
      <c r="D94" s="4"/>
      <c r="E94" s="77" t="s">
        <v>85</v>
      </c>
      <c r="F94" s="6"/>
      <c r="G94" s="7"/>
      <c r="H94" s="8"/>
      <c r="I94" s="224"/>
      <c r="J94" s="8"/>
      <c r="K94" s="6" t="s">
        <v>331</v>
      </c>
      <c r="L94" s="70">
        <v>100</v>
      </c>
      <c r="M94" s="64"/>
      <c r="N94" s="38"/>
      <c r="P94" s="70"/>
    </row>
    <row r="95" spans="1:16" customFormat="1" x14ac:dyDescent="0.3">
      <c r="A95" s="35"/>
      <c r="B95" s="36"/>
      <c r="C95" s="36"/>
      <c r="D95" s="4"/>
      <c r="E95" s="75" t="s">
        <v>144</v>
      </c>
      <c r="F95" s="6"/>
      <c r="G95" s="7"/>
      <c r="H95" s="8"/>
      <c r="I95" s="224"/>
      <c r="J95" s="8"/>
      <c r="K95" s="71" t="s">
        <v>331</v>
      </c>
      <c r="L95" s="70">
        <v>200</v>
      </c>
      <c r="M95" s="64"/>
      <c r="N95" s="38"/>
      <c r="P95" s="70"/>
    </row>
    <row r="96" spans="1:16" customFormat="1" ht="28.8" x14ac:dyDescent="0.3">
      <c r="A96" s="35"/>
      <c r="B96" s="36"/>
      <c r="C96" s="36"/>
      <c r="D96" s="4" t="s">
        <v>185</v>
      </c>
      <c r="E96" s="3" t="s">
        <v>87</v>
      </c>
      <c r="F96" s="6" t="s">
        <v>150</v>
      </c>
      <c r="G96" s="7"/>
      <c r="H96" s="8"/>
      <c r="I96" s="224" t="s">
        <v>93</v>
      </c>
      <c r="J96" s="8"/>
      <c r="K96" s="71" t="s">
        <v>330</v>
      </c>
      <c r="L96" s="72">
        <f>L101/L97</f>
        <v>1</v>
      </c>
      <c r="M96" s="73">
        <f>IF(OR(L96&gt;0,L96=0),L96,"Blm Diisi")</f>
        <v>1</v>
      </c>
      <c r="N96" s="38"/>
      <c r="P96" s="74"/>
    </row>
    <row r="97" spans="1:16" customFormat="1" ht="18" customHeight="1" x14ac:dyDescent="0.3">
      <c r="A97" s="35"/>
      <c r="B97" s="36"/>
      <c r="C97" s="36"/>
      <c r="D97" s="4"/>
      <c r="E97" s="3" t="s">
        <v>88</v>
      </c>
      <c r="F97" s="6"/>
      <c r="G97" s="7"/>
      <c r="H97" s="8"/>
      <c r="I97" s="224"/>
      <c r="J97" s="8"/>
      <c r="K97" s="71" t="s">
        <v>331</v>
      </c>
      <c r="L97" s="64">
        <f>SUM(L98:L100)</f>
        <v>160</v>
      </c>
      <c r="M97" s="64"/>
      <c r="N97" s="38"/>
      <c r="P97" s="76"/>
    </row>
    <row r="98" spans="1:16" customFormat="1" x14ac:dyDescent="0.3">
      <c r="A98" s="35"/>
      <c r="B98" s="36"/>
      <c r="C98" s="36"/>
      <c r="D98" s="4"/>
      <c r="E98" s="3" t="s">
        <v>89</v>
      </c>
      <c r="F98" s="6"/>
      <c r="G98" s="7"/>
      <c r="H98" s="8"/>
      <c r="I98" s="224"/>
      <c r="J98" s="8"/>
      <c r="K98" s="6" t="s">
        <v>331</v>
      </c>
      <c r="L98" s="70">
        <v>20</v>
      </c>
      <c r="M98" s="64"/>
      <c r="N98" s="38"/>
      <c r="P98" s="70"/>
    </row>
    <row r="99" spans="1:16" customFormat="1" x14ac:dyDescent="0.3">
      <c r="A99" s="35"/>
      <c r="B99" s="36"/>
      <c r="C99" s="36"/>
      <c r="D99" s="4"/>
      <c r="E99" s="3" t="s">
        <v>90</v>
      </c>
      <c r="F99" s="6"/>
      <c r="G99" s="7"/>
      <c r="H99" s="8"/>
      <c r="I99" s="224"/>
      <c r="J99" s="8"/>
      <c r="K99" s="6" t="s">
        <v>331</v>
      </c>
      <c r="L99" s="70">
        <v>40</v>
      </c>
      <c r="M99" s="64"/>
      <c r="N99" s="38"/>
      <c r="P99" s="70"/>
    </row>
    <row r="100" spans="1:16" customFormat="1" x14ac:dyDescent="0.3">
      <c r="A100" s="35"/>
      <c r="B100" s="36"/>
      <c r="C100" s="36"/>
      <c r="D100" s="4"/>
      <c r="E100" s="3" t="s">
        <v>91</v>
      </c>
      <c r="F100" s="6"/>
      <c r="G100" s="7"/>
      <c r="H100" s="8"/>
      <c r="I100" s="224"/>
      <c r="J100" s="8"/>
      <c r="K100" s="6" t="s">
        <v>331</v>
      </c>
      <c r="L100" s="70">
        <v>100</v>
      </c>
      <c r="M100" s="64"/>
      <c r="N100" s="38"/>
      <c r="P100" s="70"/>
    </row>
    <row r="101" spans="1:16" customFormat="1" x14ac:dyDescent="0.3">
      <c r="A101" s="35"/>
      <c r="B101" s="36"/>
      <c r="C101" s="36"/>
      <c r="D101" s="4"/>
      <c r="E101" s="3" t="s">
        <v>92</v>
      </c>
      <c r="F101" s="6"/>
      <c r="G101" s="7"/>
      <c r="H101" s="8"/>
      <c r="I101" s="224"/>
      <c r="J101" s="8"/>
      <c r="K101" s="71" t="s">
        <v>331</v>
      </c>
      <c r="L101" s="70">
        <v>160</v>
      </c>
      <c r="M101" s="64"/>
      <c r="N101" s="38"/>
      <c r="P101" s="70"/>
    </row>
    <row r="102" spans="1:16" customFormat="1" x14ac:dyDescent="0.3">
      <c r="A102" s="29"/>
      <c r="B102" s="30"/>
      <c r="C102" s="30">
        <v>2</v>
      </c>
      <c r="D102" s="203" t="s">
        <v>332</v>
      </c>
      <c r="E102" s="203"/>
      <c r="F102" s="31"/>
      <c r="G102" s="31"/>
      <c r="H102" s="32">
        <v>0.75</v>
      </c>
      <c r="I102" s="32"/>
      <c r="J102" s="32">
        <v>0.75</v>
      </c>
      <c r="K102" s="33"/>
      <c r="L102" s="133"/>
      <c r="M102" s="33">
        <f>IF(COUNT(M103:M108)=COUNTA(M103:M108),AVERAGE(M103:M108)*J102,"ISI DULU")</f>
        <v>0.75</v>
      </c>
      <c r="N102" s="34">
        <f>M102/J102</f>
        <v>1</v>
      </c>
      <c r="P102" s="41"/>
    </row>
    <row r="103" spans="1:16" customFormat="1" ht="43.2" x14ac:dyDescent="0.3">
      <c r="A103" s="35"/>
      <c r="B103" s="36"/>
      <c r="C103" s="36"/>
      <c r="D103" s="4" t="s">
        <v>9</v>
      </c>
      <c r="E103" s="3" t="s">
        <v>94</v>
      </c>
      <c r="F103" s="6" t="s">
        <v>150</v>
      </c>
      <c r="G103" s="7"/>
      <c r="H103" s="8"/>
      <c r="I103" s="3" t="s">
        <v>95</v>
      </c>
      <c r="J103" s="38"/>
      <c r="K103" s="6" t="s">
        <v>161</v>
      </c>
      <c r="L103" s="70" t="s">
        <v>436</v>
      </c>
      <c r="M103" s="6">
        <f t="shared" ref="M103:M108" si="2">IF(K103="Ya/Tidak",IF(L103="Ya",1,IF(L103="Tidak",0,"Blm Diisi")),IF(K103="A/B/C",IF(L103="A",1,IF(L103="B",0.5,IF(L103="C",0,"Blm Diisi"))),IF(K103="A/B/C/D",IF(L103="A",1,IF(L103="B",0.67,IF(L103="C",0.33,IF(L103="D",0,"Blm Diisi")))),IF(K103="A/B/C/D/E",IF(L103="A",1,IF(L103="B",0.75,IF(L103="C",0.5,IF(L103="D",0.25,IF(L103="E",0,"Blm Diisi")))))))))</f>
        <v>1</v>
      </c>
      <c r="N103" s="38"/>
      <c r="P103" s="70"/>
    </row>
    <row r="104" spans="1:16" customFormat="1" ht="57.6" x14ac:dyDescent="0.3">
      <c r="A104" s="35"/>
      <c r="B104" s="36"/>
      <c r="C104" s="36"/>
      <c r="D104" s="4" t="s">
        <v>10</v>
      </c>
      <c r="E104" s="3" t="s">
        <v>335</v>
      </c>
      <c r="F104" s="6" t="s">
        <v>150</v>
      </c>
      <c r="G104" s="7"/>
      <c r="H104" s="8"/>
      <c r="I104" s="3" t="s">
        <v>336</v>
      </c>
      <c r="J104" s="38"/>
      <c r="K104" s="6" t="s">
        <v>162</v>
      </c>
      <c r="L104" s="135" t="s">
        <v>436</v>
      </c>
      <c r="M104" s="6">
        <f t="shared" si="2"/>
        <v>1</v>
      </c>
      <c r="N104" s="38"/>
      <c r="P104" s="70"/>
    </row>
    <row r="105" spans="1:16" customFormat="1" ht="115.2" x14ac:dyDescent="0.3">
      <c r="A105" s="35"/>
      <c r="B105" s="36"/>
      <c r="C105" s="36"/>
      <c r="D105" s="4" t="s">
        <v>12</v>
      </c>
      <c r="E105" s="3" t="s">
        <v>337</v>
      </c>
      <c r="F105" s="6" t="s">
        <v>150</v>
      </c>
      <c r="G105" s="7"/>
      <c r="H105" s="8"/>
      <c r="I105" s="3" t="s">
        <v>338</v>
      </c>
      <c r="J105" s="38"/>
      <c r="K105" s="6" t="s">
        <v>162</v>
      </c>
      <c r="L105" s="135" t="s">
        <v>436</v>
      </c>
      <c r="M105" s="6">
        <f t="shared" si="2"/>
        <v>1</v>
      </c>
      <c r="N105" s="38"/>
      <c r="P105" s="70"/>
    </row>
    <row r="106" spans="1:16" customFormat="1" ht="72" x14ac:dyDescent="0.3">
      <c r="A106" s="35"/>
      <c r="B106" s="36"/>
      <c r="C106" s="36"/>
      <c r="D106" s="4" t="s">
        <v>13</v>
      </c>
      <c r="E106" s="3" t="s">
        <v>339</v>
      </c>
      <c r="F106" s="6" t="s">
        <v>150</v>
      </c>
      <c r="G106" s="7"/>
      <c r="H106" s="8"/>
      <c r="I106" s="3" t="s">
        <v>340</v>
      </c>
      <c r="J106" s="38"/>
      <c r="K106" s="6" t="s">
        <v>162</v>
      </c>
      <c r="L106" s="135" t="s">
        <v>436</v>
      </c>
      <c r="M106" s="6">
        <f t="shared" si="2"/>
        <v>1</v>
      </c>
      <c r="N106" s="38"/>
      <c r="P106" s="70"/>
    </row>
    <row r="107" spans="1:16" customFormat="1" ht="43.2" x14ac:dyDescent="0.3">
      <c r="A107" s="35"/>
      <c r="B107" s="36"/>
      <c r="C107" s="36"/>
      <c r="D107" s="4" t="s">
        <v>16</v>
      </c>
      <c r="E107" s="3" t="s">
        <v>341</v>
      </c>
      <c r="F107" s="6" t="s">
        <v>150</v>
      </c>
      <c r="G107" s="7"/>
      <c r="H107" s="8"/>
      <c r="I107" s="3" t="s">
        <v>342</v>
      </c>
      <c r="J107" s="38"/>
      <c r="K107" s="6" t="s">
        <v>161</v>
      </c>
      <c r="L107" s="70" t="s">
        <v>436</v>
      </c>
      <c r="M107" s="6">
        <f t="shared" si="2"/>
        <v>1</v>
      </c>
      <c r="N107" s="38"/>
      <c r="P107" s="70"/>
    </row>
    <row r="108" spans="1:16" customFormat="1" ht="86.4" x14ac:dyDescent="0.3">
      <c r="A108" s="35"/>
      <c r="B108" s="36"/>
      <c r="C108" s="36"/>
      <c r="D108" s="4" t="s">
        <v>442</v>
      </c>
      <c r="E108" s="3" t="s">
        <v>96</v>
      </c>
      <c r="F108" s="6"/>
      <c r="G108" s="7"/>
      <c r="H108" s="8"/>
      <c r="I108" s="3" t="s">
        <v>97</v>
      </c>
      <c r="J108" s="8"/>
      <c r="K108" s="6" t="s">
        <v>162</v>
      </c>
      <c r="L108" s="135" t="s">
        <v>436</v>
      </c>
      <c r="M108" s="6">
        <f t="shared" si="2"/>
        <v>1</v>
      </c>
      <c r="N108" s="38"/>
      <c r="P108" s="70"/>
    </row>
    <row r="109" spans="1:16" customFormat="1" x14ac:dyDescent="0.3">
      <c r="A109" s="29"/>
      <c r="B109" s="30"/>
      <c r="C109" s="30">
        <v>3</v>
      </c>
      <c r="D109" s="203" t="s">
        <v>98</v>
      </c>
      <c r="E109" s="203"/>
      <c r="F109" s="31"/>
      <c r="G109" s="31"/>
      <c r="H109" s="32">
        <v>1</v>
      </c>
      <c r="I109" s="32"/>
      <c r="J109" s="32">
        <v>1</v>
      </c>
      <c r="K109" s="33"/>
      <c r="L109" s="133"/>
      <c r="M109" s="33">
        <f>IF(COUNT(M110:M117)=COUNTA(M110:M117),AVERAGE(M110:M117)*J109,"ISI DULU")</f>
        <v>1</v>
      </c>
      <c r="N109" s="34">
        <f>M109/J109</f>
        <v>1</v>
      </c>
      <c r="P109" s="41"/>
    </row>
    <row r="110" spans="1:16" customFormat="1" ht="57.6" x14ac:dyDescent="0.3">
      <c r="A110" s="35"/>
      <c r="B110" s="36"/>
      <c r="C110" s="36"/>
      <c r="D110" s="4" t="s">
        <v>9</v>
      </c>
      <c r="E110" s="3" t="s">
        <v>463</v>
      </c>
      <c r="F110" s="6" t="s">
        <v>150</v>
      </c>
      <c r="G110" s="7"/>
      <c r="H110" s="8"/>
      <c r="I110" s="3" t="s">
        <v>348</v>
      </c>
      <c r="J110" s="8"/>
      <c r="K110" s="6" t="s">
        <v>162</v>
      </c>
      <c r="L110" s="70" t="s">
        <v>436</v>
      </c>
      <c r="M110" s="6">
        <f>IF(K110="Ya/Tidak",IF(L110="Ya",1,IF(L110="Tidak",0,"Blm Diisi")),IF(K110="A/B/C",IF(L110="A",1,IF(L110="B",0.5,IF(L110="C",0,"Blm Diisi"))),IF(K110="A/B/C/D",IF(L110="A",1,IF(L110="B",0.67,IF(L110="C",0.33,IF(L110="D",0,"Blm Diisi")))),IF(K110="A/B/C/D/E",IF(L110="A",1,IF(L110="B",0.75,IF(L110="C",0.5,IF(L110="D",0.25,IF(L110="E",0,"Blm Diisi")))))))))</f>
        <v>1</v>
      </c>
      <c r="N110" s="38"/>
      <c r="P110" s="70"/>
    </row>
    <row r="111" spans="1:16" customFormat="1" ht="57.6" x14ac:dyDescent="0.3">
      <c r="A111" s="35"/>
      <c r="B111" s="36"/>
      <c r="C111" s="36"/>
      <c r="D111" s="4" t="s">
        <v>10</v>
      </c>
      <c r="E111" s="3" t="s">
        <v>349</v>
      </c>
      <c r="F111" s="6" t="s">
        <v>150</v>
      </c>
      <c r="G111" s="7"/>
      <c r="H111" s="8"/>
      <c r="I111" s="3" t="s">
        <v>350</v>
      </c>
      <c r="J111" s="8"/>
      <c r="K111" s="6" t="s">
        <v>162</v>
      </c>
      <c r="L111" s="70" t="s">
        <v>436</v>
      </c>
      <c r="M111" s="6">
        <f>IF(K111="Ya/Tidak",IF(L111="Ya",1,IF(L111="Tidak",0,"Blm Diisi")),IF(K111="A/B/C",IF(L111="A",1,IF(L111="B",0.5,IF(L111="C",0,"Blm Diisi"))),IF(K111="A/B/C/D",IF(L111="A",1,IF(L111="B",0.67,IF(L111="C",0.33,IF(L111="D",0,"Blm Diisi")))),IF(K111="A/B/C/D/E",IF(L111="A",1,IF(L111="B",0.75,IF(L111="C",0.5,IF(L111="D",0.25,IF(L111="E",0,"Blm Diisi")))))))))</f>
        <v>1</v>
      </c>
      <c r="N111" s="38"/>
      <c r="P111" s="70"/>
    </row>
    <row r="112" spans="1:16" customFormat="1" x14ac:dyDescent="0.3">
      <c r="A112" s="35"/>
      <c r="B112" s="36"/>
      <c r="C112" s="36"/>
      <c r="D112" s="4" t="s">
        <v>12</v>
      </c>
      <c r="E112" s="3" t="s">
        <v>351</v>
      </c>
      <c r="F112" s="6"/>
      <c r="G112" s="7"/>
      <c r="H112" s="8"/>
      <c r="I112" s="224" t="s">
        <v>99</v>
      </c>
      <c r="J112" s="8"/>
      <c r="K112" s="71" t="s">
        <v>330</v>
      </c>
      <c r="L112" s="72">
        <f>L115/L113</f>
        <v>1</v>
      </c>
      <c r="M112" s="78">
        <f>L112</f>
        <v>1</v>
      </c>
      <c r="N112" s="38"/>
      <c r="P112" s="79"/>
    </row>
    <row r="113" spans="1:16" customFormat="1" ht="28.8" x14ac:dyDescent="0.3">
      <c r="A113" s="35"/>
      <c r="B113" s="36"/>
      <c r="C113" s="36"/>
      <c r="D113" s="4"/>
      <c r="E113" s="3" t="s">
        <v>100</v>
      </c>
      <c r="F113" s="6"/>
      <c r="G113" s="7"/>
      <c r="H113" s="8"/>
      <c r="I113" s="224"/>
      <c r="J113" s="8"/>
      <c r="K113" s="6" t="s">
        <v>331</v>
      </c>
      <c r="L113" s="70">
        <v>1</v>
      </c>
      <c r="M113" s="64"/>
      <c r="N113" s="38"/>
      <c r="P113" s="70"/>
    </row>
    <row r="114" spans="1:16" customFormat="1" ht="28.8" x14ac:dyDescent="0.3">
      <c r="A114" s="35"/>
      <c r="B114" s="36"/>
      <c r="C114" s="36"/>
      <c r="D114" s="4"/>
      <c r="E114" s="3" t="s">
        <v>101</v>
      </c>
      <c r="F114" s="6"/>
      <c r="G114" s="7"/>
      <c r="H114" s="8"/>
      <c r="I114" s="224"/>
      <c r="J114" s="8"/>
      <c r="K114" s="6" t="s">
        <v>331</v>
      </c>
      <c r="L114" s="70">
        <v>0</v>
      </c>
      <c r="M114" s="64"/>
      <c r="N114" s="38"/>
      <c r="P114" s="70"/>
    </row>
    <row r="115" spans="1:16" customFormat="1" ht="28.8" x14ac:dyDescent="0.3">
      <c r="A115" s="35"/>
      <c r="B115" s="36"/>
      <c r="C115" s="36"/>
      <c r="D115" s="4"/>
      <c r="E115" s="3" t="s">
        <v>102</v>
      </c>
      <c r="F115" s="6"/>
      <c r="G115" s="7"/>
      <c r="H115" s="8"/>
      <c r="I115" s="224"/>
      <c r="J115" s="8"/>
      <c r="K115" s="6" t="s">
        <v>331</v>
      </c>
      <c r="L115" s="70">
        <v>1</v>
      </c>
      <c r="M115" s="64"/>
      <c r="N115" s="38"/>
      <c r="P115" s="70"/>
    </row>
    <row r="116" spans="1:16" customFormat="1" ht="43.2" x14ac:dyDescent="0.3">
      <c r="A116" s="35"/>
      <c r="B116" s="36"/>
      <c r="C116" s="36"/>
      <c r="D116" s="4" t="s">
        <v>13</v>
      </c>
      <c r="E116" s="3" t="s">
        <v>352</v>
      </c>
      <c r="F116" s="6" t="s">
        <v>150</v>
      </c>
      <c r="G116" s="7"/>
      <c r="H116" s="8"/>
      <c r="I116" s="3" t="s">
        <v>103</v>
      </c>
      <c r="J116" s="8"/>
      <c r="K116" s="6" t="s">
        <v>161</v>
      </c>
      <c r="L116" s="70" t="s">
        <v>436</v>
      </c>
      <c r="M116" s="6">
        <f>IF(K116="Ya/Tidak",IF(L116="Ya",1,IF(L116="Tidak",0,"Blm Diisi")),IF(K116="A/B/C",IF(L116="A",1,IF(L116="B",0.5,IF(L116="C",0,"Blm Diisi"))),IF(K116="A/B/C/D",IF(L116="A",1,IF(L116="B",0.67,IF(L116="C",0.33,IF(L116="D",0,"Blm Diisi")))),IF(K116="A/B/C/D/E",IF(L116="A",1,IF(L116="B",0.75,IF(L116="C",0.5,IF(L116="D",0.25,IF(L116="E",0,"Blm Diisi")))))))))</f>
        <v>1</v>
      </c>
      <c r="N116" s="38"/>
      <c r="P116" s="70"/>
    </row>
    <row r="117" spans="1:16" customFormat="1" ht="28.8" x14ac:dyDescent="0.3">
      <c r="A117" s="35"/>
      <c r="B117" s="36"/>
      <c r="C117" s="36"/>
      <c r="D117" s="4" t="s">
        <v>16</v>
      </c>
      <c r="E117" s="3" t="s">
        <v>353</v>
      </c>
      <c r="F117" s="6" t="s">
        <v>150</v>
      </c>
      <c r="G117" s="7"/>
      <c r="H117" s="8"/>
      <c r="I117" s="3" t="s">
        <v>354</v>
      </c>
      <c r="J117" s="8"/>
      <c r="K117" s="6" t="s">
        <v>14</v>
      </c>
      <c r="L117" s="70" t="s">
        <v>150</v>
      </c>
      <c r="M117" s="6">
        <f>IF(K117="Ya/Tidak",IF(L117="Ya",1,IF(L117="Tidak",0,"Blm Diisi")),IF(K117="A/B/C",IF(L117="A",1,IF(L117="B",0.5,IF(L117="C",0,"Blm Diisi"))),IF(K117="A/B/C/D",IF(L117="A",1,IF(L117="B",0.67,IF(L117="C",0.33,IF(L117="D",0,"Blm Diisi")))),IF(K117="A/B/C/D/E",IF(L117="A",1,IF(L117="B",0.75,IF(L117="C",0.5,IF(L117="D",0.25,IF(L117="E",0,"Blm Diisi")))))))))</f>
        <v>1</v>
      </c>
      <c r="N117" s="38"/>
      <c r="P117" s="70"/>
    </row>
    <row r="118" spans="1:16" customFormat="1" x14ac:dyDescent="0.3">
      <c r="A118" s="29"/>
      <c r="B118" s="30"/>
      <c r="C118" s="30">
        <v>4</v>
      </c>
      <c r="D118" s="203" t="s">
        <v>355</v>
      </c>
      <c r="E118" s="203"/>
      <c r="F118" s="31"/>
      <c r="G118" s="31"/>
      <c r="H118" s="32">
        <v>0.75</v>
      </c>
      <c r="I118" s="32"/>
      <c r="J118" s="32">
        <v>0.75</v>
      </c>
      <c r="K118" s="33"/>
      <c r="L118" s="133"/>
      <c r="M118" s="33">
        <f>IF(COUNT(M119:M119)=COUNTA(M119:M119),AVERAGE(M119:M119)*J118,"ISI DULU")</f>
        <v>0.75</v>
      </c>
      <c r="N118" s="34">
        <f>M118/J118</f>
        <v>1</v>
      </c>
      <c r="P118" s="41"/>
    </row>
    <row r="119" spans="1:16" customFormat="1" ht="43.2" x14ac:dyDescent="0.3">
      <c r="A119" s="35"/>
      <c r="B119" s="36"/>
      <c r="C119" s="36"/>
      <c r="D119" s="4" t="s">
        <v>9</v>
      </c>
      <c r="E119" s="3" t="s">
        <v>358</v>
      </c>
      <c r="F119" s="6" t="s">
        <v>150</v>
      </c>
      <c r="G119" s="7"/>
      <c r="H119" s="8"/>
      <c r="I119" s="3" t="s">
        <v>145</v>
      </c>
      <c r="J119" s="8"/>
      <c r="K119" s="6" t="s">
        <v>161</v>
      </c>
      <c r="L119" s="135" t="s">
        <v>436</v>
      </c>
      <c r="M119" s="6">
        <f>IF(K119="Ya/Tidak",IF(L119="Ya",1,IF(L119="Tidak",0,"Blm Diisi")),IF(K119="A/B/C",IF(L119="A",1,IF(L119="B",0.5,IF(L119="C",0,"Blm Diisi"))),IF(K119="A/B/C/D",IF(L119="A",1,IF(L119="B",0.67,IF(L119="C",0.33,IF(L119="D",0,"Blm Diisi")))),IF(K119="A/B/C/D/E",IF(L119="A",1,IF(L119="B",0.75,IF(L119="C",0.5,IF(L119="D",0.25,IF(L119="E",0,"Blm Diisi")))))))))</f>
        <v>1</v>
      </c>
      <c r="N119" s="38"/>
      <c r="P119" s="70"/>
    </row>
    <row r="120" spans="1:16" customFormat="1" x14ac:dyDescent="0.3">
      <c r="A120" s="29"/>
      <c r="B120" s="30"/>
      <c r="C120" s="30">
        <v>5</v>
      </c>
      <c r="D120" s="203" t="s">
        <v>364</v>
      </c>
      <c r="E120" s="203"/>
      <c r="F120" s="31"/>
      <c r="G120" s="31"/>
      <c r="H120" s="32">
        <v>0.75</v>
      </c>
      <c r="I120" s="32"/>
      <c r="J120" s="32">
        <v>0.75</v>
      </c>
      <c r="K120" s="33"/>
      <c r="L120" s="133"/>
      <c r="M120" s="33">
        <f>IF(COUNT(M121:M124)=COUNTA(M121:M124),AVERAGE(M121:M124)*J120,"ISI DULU")</f>
        <v>0.75</v>
      </c>
      <c r="N120" s="34">
        <f>M120/J120</f>
        <v>1</v>
      </c>
      <c r="P120" s="41"/>
    </row>
    <row r="121" spans="1:16" customFormat="1" ht="57.6" x14ac:dyDescent="0.3">
      <c r="A121" s="35"/>
      <c r="B121" s="36"/>
      <c r="C121" s="36"/>
      <c r="D121" s="4" t="s">
        <v>9</v>
      </c>
      <c r="E121" s="3" t="s">
        <v>367</v>
      </c>
      <c r="F121" s="6" t="s">
        <v>150</v>
      </c>
      <c r="G121" s="7"/>
      <c r="H121" s="8"/>
      <c r="I121" s="3" t="s">
        <v>368</v>
      </c>
      <c r="J121" s="8"/>
      <c r="K121" s="6" t="s">
        <v>162</v>
      </c>
      <c r="L121" s="70" t="s">
        <v>436</v>
      </c>
      <c r="M121" s="6">
        <f>IF(K121="Ya/Tidak",IF(L121="Ya",1,IF(L121="Tidak",0,"Blm Diisi")),IF(K121="A/B/C",IF(L121="A",1,IF(L121="B",0.5,IF(L121="C",0,"Blm Diisi"))),IF(K121="A/B/C/D",IF(L121="A",1,IF(L121="B",0.67,IF(L121="C",0.33,IF(L121="D",0,"Blm Diisi")))),IF(K121="A/B/C/D/E",IF(L121="A",1,IF(L121="B",0.75,IF(L121="C",0.5,IF(L121="D",0.25,IF(L121="E",0,"Blm Diisi")))))))))</f>
        <v>1</v>
      </c>
      <c r="N121" s="38"/>
      <c r="P121" s="70"/>
    </row>
    <row r="122" spans="1:16" customFormat="1" ht="28.8" x14ac:dyDescent="0.3">
      <c r="A122" s="35"/>
      <c r="B122" s="36"/>
      <c r="C122" s="36"/>
      <c r="D122" s="4" t="s">
        <v>10</v>
      </c>
      <c r="E122" s="3" t="s">
        <v>104</v>
      </c>
      <c r="F122" s="6" t="s">
        <v>150</v>
      </c>
      <c r="G122" s="7"/>
      <c r="H122" s="8"/>
      <c r="I122" s="3" t="s">
        <v>105</v>
      </c>
      <c r="J122" s="8"/>
      <c r="K122" s="6" t="s">
        <v>14</v>
      </c>
      <c r="L122" s="132" t="s">
        <v>150</v>
      </c>
      <c r="M122" s="6">
        <f>IF(K122="Ya/Tidak",IF(L122="Ya",1,IF(L122="Tidak",0,"Blm Diisi")),IF(K122="A/B/C",IF(L122="A",1,IF(L122="B",0.5,IF(L122="C",0,"Blm Diisi"))),IF(K122="A/B/C/D",IF(L122="A",1,IF(L122="B",0.67,IF(L122="C",0.33,IF(L122="D",0,"Blm Diisi")))),IF(K122="A/B/C/D/E",IF(L122="A",1,IF(L122="B",0.75,IF(L122="C",0.5,IF(L122="D",0.25,IF(L122="E",0,"Blm Diisi")))))))))</f>
        <v>1</v>
      </c>
      <c r="N122" s="38"/>
      <c r="P122" s="70"/>
    </row>
    <row r="123" spans="1:16" customFormat="1" ht="43.2" x14ac:dyDescent="0.3">
      <c r="A123" s="35"/>
      <c r="B123" s="36"/>
      <c r="C123" s="36"/>
      <c r="D123" s="4" t="s">
        <v>12</v>
      </c>
      <c r="E123" s="3" t="s">
        <v>369</v>
      </c>
      <c r="F123" s="6" t="s">
        <v>150</v>
      </c>
      <c r="G123" s="7"/>
      <c r="H123" s="8"/>
      <c r="I123" s="3" t="s">
        <v>370</v>
      </c>
      <c r="J123" s="8"/>
      <c r="K123" s="6" t="s">
        <v>161</v>
      </c>
      <c r="L123" s="70" t="s">
        <v>436</v>
      </c>
      <c r="M123" s="6">
        <f>IF(K123="Ya/Tidak",IF(L123="Ya",1,IF(L123="Tidak",0,"Blm Diisi")),IF(K123="A/B/C",IF(L123="A",1,IF(L123="B",0.5,IF(L123="C",0,"Blm Diisi"))),IF(K123="A/B/C/D",IF(L123="A",1,IF(L123="B",0.67,IF(L123="C",0.33,IF(L123="D",0,"Blm Diisi")))),IF(K123="A/B/C/D/E",IF(L123="A",1,IF(L123="B",0.75,IF(L123="C",0.5,IF(L123="D",0.25,IF(L123="E",0,"Blm Diisi")))))))))</f>
        <v>1</v>
      </c>
      <c r="N123" s="38"/>
      <c r="P123" s="70"/>
    </row>
    <row r="124" spans="1:16" customFormat="1" ht="57.6" x14ac:dyDescent="0.3">
      <c r="A124" s="35"/>
      <c r="B124" s="36"/>
      <c r="C124" s="36"/>
      <c r="D124" s="4" t="s">
        <v>13</v>
      </c>
      <c r="E124" s="3" t="s">
        <v>371</v>
      </c>
      <c r="F124" s="6" t="s">
        <v>150</v>
      </c>
      <c r="G124" s="7"/>
      <c r="H124" s="8"/>
      <c r="I124" s="3" t="s">
        <v>372</v>
      </c>
      <c r="J124" s="8"/>
      <c r="K124" s="6" t="s">
        <v>162</v>
      </c>
      <c r="L124" s="70" t="s">
        <v>436</v>
      </c>
      <c r="M124" s="6">
        <f>IF(K124="Ya/Tidak",IF(L124="Ya",1,IF(L124="Tidak",0,"Blm Diisi")),IF(K124="A/B/C",IF(L124="A",1,IF(L124="B",0.5,IF(L124="C",0,"Blm Diisi"))),IF(K124="A/B/C/D",IF(L124="A",1,IF(L124="B",0.67,IF(L124="C",0.33,IF(L124="D",0,"Blm Diisi")))),IF(K124="A/B/C/D/E",IF(L124="A",1,IF(L124="B",0.75,IF(L124="C",0.5,IF(L124="D",0.25,IF(L124="E",0,"Blm Diisi")))))))))</f>
        <v>1</v>
      </c>
      <c r="N124" s="38"/>
      <c r="P124" s="70"/>
    </row>
    <row r="125" spans="1:16" customFormat="1" x14ac:dyDescent="0.3">
      <c r="A125" s="29"/>
      <c r="B125" s="30"/>
      <c r="C125" s="30">
        <v>6</v>
      </c>
      <c r="D125" s="203" t="s">
        <v>373</v>
      </c>
      <c r="E125" s="203"/>
      <c r="F125" s="31"/>
      <c r="G125" s="31"/>
      <c r="H125" s="32">
        <v>1.25</v>
      </c>
      <c r="I125" s="32"/>
      <c r="J125" s="32">
        <v>1.25</v>
      </c>
      <c r="K125" s="33"/>
      <c r="L125" s="133"/>
      <c r="M125" s="33">
        <f>IF(COUNT(M126:M126)=COUNTA(M126:M126),AVERAGE(M126:M126)*J125,"ISI DULU")</f>
        <v>1.25</v>
      </c>
      <c r="N125" s="34">
        <f>M125/J125</f>
        <v>1</v>
      </c>
      <c r="P125" s="41"/>
    </row>
    <row r="126" spans="1:16" customFormat="1" ht="43.2" x14ac:dyDescent="0.3">
      <c r="A126" s="35"/>
      <c r="B126" s="36"/>
      <c r="C126" s="36"/>
      <c r="D126" s="4" t="s">
        <v>10</v>
      </c>
      <c r="E126" s="3" t="s">
        <v>106</v>
      </c>
      <c r="F126" s="6" t="s">
        <v>150</v>
      </c>
      <c r="G126" s="7"/>
      <c r="H126" s="8"/>
      <c r="I126" s="3" t="s">
        <v>107</v>
      </c>
      <c r="J126" s="38"/>
      <c r="K126" s="6" t="s">
        <v>161</v>
      </c>
      <c r="L126" s="70" t="s">
        <v>436</v>
      </c>
      <c r="M126" s="6">
        <f>IF(K126="Ya/Tidak",IF(L126="Ya",1,IF(L126="Tidak",0,"Blm Diisi")),IF(K126="A/B/C",IF(L126="A",1,IF(L126="B",0.5,IF(L126="C",0,"Blm Diisi"))),IF(K126="A/B/C/D",IF(L126="A",1,IF(L126="B",0.67,IF(L126="C",0.33,IF(L126="D",0,"Blm Diisi")))),IF(K126="A/B/C/D/E",IF(L126="A",1,IF(L126="B",0.75,IF(L126="C",0.5,IF(L126="D",0.25,IF(L126="E",0,"Blm Diisi")))))))))</f>
        <v>1</v>
      </c>
      <c r="N126" s="38"/>
      <c r="P126" s="70"/>
    </row>
    <row r="127" spans="1:16" customFormat="1" x14ac:dyDescent="0.3">
      <c r="A127" s="29"/>
      <c r="B127" s="30"/>
      <c r="C127" s="30">
        <v>7</v>
      </c>
      <c r="D127" s="203" t="s">
        <v>382</v>
      </c>
      <c r="E127" s="203"/>
      <c r="F127" s="31"/>
      <c r="G127" s="31"/>
      <c r="H127" s="32">
        <v>1.5</v>
      </c>
      <c r="I127" s="32"/>
      <c r="J127" s="32"/>
      <c r="K127" s="33"/>
      <c r="L127" s="133"/>
      <c r="M127" s="33"/>
      <c r="N127" s="34"/>
      <c r="P127" s="41"/>
    </row>
    <row r="128" spans="1:16" customFormat="1" x14ac:dyDescent="0.3">
      <c r="A128" s="44"/>
      <c r="B128" s="45" t="s">
        <v>108</v>
      </c>
      <c r="C128" s="46" t="s">
        <v>109</v>
      </c>
      <c r="D128" s="47"/>
      <c r="E128" s="48"/>
      <c r="F128" s="49"/>
      <c r="G128" s="49"/>
      <c r="H128" s="50">
        <v>4.5</v>
      </c>
      <c r="I128" s="50"/>
      <c r="J128" s="50"/>
      <c r="K128" s="51"/>
      <c r="L128" s="52"/>
      <c r="M128" s="51">
        <f>M129+M135+M141+M147+M151</f>
        <v>4.5</v>
      </c>
      <c r="N128" s="53">
        <f>M128/H128</f>
        <v>1</v>
      </c>
      <c r="P128" s="52"/>
    </row>
    <row r="129" spans="1:16" customFormat="1" x14ac:dyDescent="0.3">
      <c r="A129" s="29"/>
      <c r="B129" s="30"/>
      <c r="C129" s="30">
        <v>1</v>
      </c>
      <c r="D129" s="203" t="s">
        <v>110</v>
      </c>
      <c r="E129" s="203"/>
      <c r="F129" s="31"/>
      <c r="G129" s="31"/>
      <c r="H129" s="32">
        <v>0.5</v>
      </c>
      <c r="I129" s="32"/>
      <c r="J129" s="32">
        <v>0.5</v>
      </c>
      <c r="K129" s="33"/>
      <c r="L129" s="133"/>
      <c r="M129" s="33">
        <f>IF(COUNT(M130:M134)=COUNTA(M130:M134),AVERAGE(M130:M134)*J129,"ISI DULU")</f>
        <v>0.5</v>
      </c>
      <c r="N129" s="34">
        <f>M129/J129</f>
        <v>1</v>
      </c>
      <c r="P129" s="41"/>
    </row>
    <row r="130" spans="1:16" customFormat="1" ht="28.8" x14ac:dyDescent="0.3">
      <c r="A130" s="35"/>
      <c r="B130" s="36"/>
      <c r="C130" s="36"/>
      <c r="D130" s="4" t="s">
        <v>8</v>
      </c>
      <c r="E130" s="3" t="s">
        <v>111</v>
      </c>
      <c r="F130" s="6" t="s">
        <v>150</v>
      </c>
      <c r="G130" s="7"/>
      <c r="H130" s="8"/>
      <c r="I130" s="3" t="s">
        <v>116</v>
      </c>
      <c r="J130" s="8"/>
      <c r="K130" s="6" t="s">
        <v>14</v>
      </c>
      <c r="L130" s="132" t="s">
        <v>150</v>
      </c>
      <c r="M130" s="6">
        <f>IF(K130="Ya/Tidak",IF(L130="Ya",1,IF(L130="Tidak",0,"Blm Diisi")),IF(K130="A/B/C",IF(L130="A",1,IF(L130="B",0.5,IF(L130="C",0,"Blm Diisi"))),IF(K130="A/B/C/D",IF(L130="A",1,IF(L130="B",0.67,IF(L130="C",0.33,IF(L130="D",0,"Blm Diisi")))),IF(K130="A/B/C/D/E",IF(L130="A",1,IF(L130="B",0.75,IF(L130="C",0.5,IF(L130="D",0.25,IF(L130="E",0,"Blm Diisi")))))))))</f>
        <v>1</v>
      </c>
      <c r="N130" s="38"/>
      <c r="P130" s="37"/>
    </row>
    <row r="131" spans="1:16" customFormat="1" ht="72" x14ac:dyDescent="0.3">
      <c r="A131" s="35"/>
      <c r="B131" s="36"/>
      <c r="C131" s="36"/>
      <c r="D131" s="4" t="s">
        <v>9</v>
      </c>
      <c r="E131" s="3" t="s">
        <v>112</v>
      </c>
      <c r="F131" s="6" t="s">
        <v>150</v>
      </c>
      <c r="G131" s="7"/>
      <c r="H131" s="8"/>
      <c r="I131" s="3" t="s">
        <v>117</v>
      </c>
      <c r="J131" s="8"/>
      <c r="K131" s="6" t="s">
        <v>162</v>
      </c>
      <c r="L131" s="132" t="s">
        <v>436</v>
      </c>
      <c r="M131" s="6">
        <f>IF(K131="Ya/Tidak",IF(L131="Ya",1,IF(L131="Tidak",0,"Blm Diisi")),IF(K131="A/B/C",IF(L131="A",1,IF(L131="B",0.5,IF(L131="C",0,"Blm Diisi"))),IF(K131="A/B/C/D",IF(L131="A",1,IF(L131="B",0.67,IF(L131="C",0.33,IF(L131="D",0,"Blm Diisi")))),IF(K131="A/B/C/D/E",IF(L131="A",1,IF(L131="B",0.75,IF(L131="C",0.5,IF(L131="D",0.25,IF(L131="E",0,"Blm Diisi")))))))))</f>
        <v>1</v>
      </c>
      <c r="N131" s="38"/>
      <c r="P131" s="37"/>
    </row>
    <row r="132" spans="1:16" customFormat="1" ht="57.6" x14ac:dyDescent="0.3">
      <c r="A132" s="35"/>
      <c r="B132" s="36"/>
      <c r="C132" s="36"/>
      <c r="D132" s="4" t="s">
        <v>10</v>
      </c>
      <c r="E132" s="3" t="s">
        <v>113</v>
      </c>
      <c r="F132" s="6" t="s">
        <v>150</v>
      </c>
      <c r="G132" s="7"/>
      <c r="H132" s="8"/>
      <c r="I132" s="3" t="s">
        <v>118</v>
      </c>
      <c r="J132" s="8"/>
      <c r="K132" s="6" t="s">
        <v>162</v>
      </c>
      <c r="L132" s="132" t="s">
        <v>436</v>
      </c>
      <c r="M132" s="6">
        <f>IF(K132="Ya/Tidak",IF(L132="Ya",1,IF(L132="Tidak",0,"Blm Diisi")),IF(K132="A/B/C",IF(L132="A",1,IF(L132="B",0.5,IF(L132="C",0,"Blm Diisi"))),IF(K132="A/B/C/D",IF(L132="A",1,IF(L132="B",0.67,IF(L132="C",0.33,IF(L132="D",0,"Blm Diisi")))),IF(K132="A/B/C/D/E",IF(L132="A",1,IF(L132="B",0.75,IF(L132="C",0.5,IF(L132="D",0.25,IF(L132="E",0,"Blm Diisi")))))))))</f>
        <v>1</v>
      </c>
      <c r="N132" s="38"/>
      <c r="P132" s="37"/>
    </row>
    <row r="133" spans="1:16" customFormat="1" ht="72" x14ac:dyDescent="0.3">
      <c r="A133" s="35"/>
      <c r="B133" s="36"/>
      <c r="C133" s="36"/>
      <c r="D133" s="4" t="s">
        <v>12</v>
      </c>
      <c r="E133" s="3" t="s">
        <v>114</v>
      </c>
      <c r="F133" s="6" t="s">
        <v>150</v>
      </c>
      <c r="G133" s="7"/>
      <c r="H133" s="8"/>
      <c r="I133" s="3" t="s">
        <v>119</v>
      </c>
      <c r="J133" s="8"/>
      <c r="K133" s="6" t="s">
        <v>161</v>
      </c>
      <c r="L133" s="132" t="s">
        <v>436</v>
      </c>
      <c r="M133" s="6">
        <f>IF(K133="Ya/Tidak",IF(L133="Ya",1,IF(L133="Tidak",0,"Blm Diisi")),IF(K133="A/B/C",IF(L133="A",1,IF(L133="B",0.5,IF(L133="C",0,"Blm Diisi"))),IF(K133="A/B/C/D",IF(L133="A",1,IF(L133="B",0.67,IF(L133="C",0.33,IF(L133="D",0,"Blm Diisi")))),IF(K133="A/B/C/D/E",IF(L133="A",1,IF(L133="B",0.75,IF(L133="C",0.5,IF(L133="D",0.25,IF(L133="E",0,"Blm Diisi")))))))))</f>
        <v>1</v>
      </c>
      <c r="N133" s="38"/>
      <c r="P133" s="37"/>
    </row>
    <row r="134" spans="1:16" customFormat="1" ht="43.2" x14ac:dyDescent="0.3">
      <c r="A134" s="35"/>
      <c r="B134" s="36"/>
      <c r="C134" s="36"/>
      <c r="D134" s="4" t="s">
        <v>13</v>
      </c>
      <c r="E134" s="3" t="s">
        <v>115</v>
      </c>
      <c r="F134" s="6" t="s">
        <v>150</v>
      </c>
      <c r="G134" s="7"/>
      <c r="H134" s="8"/>
      <c r="I134" s="3" t="s">
        <v>120</v>
      </c>
      <c r="J134" s="8"/>
      <c r="K134" s="6" t="s">
        <v>161</v>
      </c>
      <c r="L134" s="132" t="s">
        <v>436</v>
      </c>
      <c r="M134" s="6">
        <f>IF(K134="Ya/Tidak",IF(L134="Ya",1,IF(L134="Tidak",0,"Blm Diisi")),IF(K134="A/B/C",IF(L134="A",1,IF(L134="B",0.5,IF(L134="C",0,"Blm Diisi"))),IF(K134="A/B/C/D",IF(L134="A",1,IF(L134="B",0.67,IF(L134="C",0.33,IF(L134="D",0,"Blm Diisi")))),IF(K134="A/B/C/D/E",IF(L134="A",1,IF(L134="B",0.75,IF(L134="C",0.5,IF(L134="D",0.25,IF(L134="E",0,"Blm Diisi")))))))))</f>
        <v>1</v>
      </c>
      <c r="N134" s="38"/>
      <c r="P134" s="37"/>
    </row>
    <row r="135" spans="1:16" customFormat="1" x14ac:dyDescent="0.3">
      <c r="A135" s="29"/>
      <c r="B135" s="30"/>
      <c r="C135" s="30">
        <v>2</v>
      </c>
      <c r="D135" s="203" t="s">
        <v>121</v>
      </c>
      <c r="E135" s="203"/>
      <c r="F135" s="31"/>
      <c r="G135" s="31"/>
      <c r="H135" s="32">
        <v>0.5</v>
      </c>
      <c r="I135" s="32"/>
      <c r="J135" s="32">
        <v>0.5</v>
      </c>
      <c r="K135" s="33"/>
      <c r="L135" s="133"/>
      <c r="M135" s="33">
        <f>IF(COUNT(M136:M140)=COUNTA(M136:M140),AVERAGE(M136:M140)*J135,"ISI DULU")</f>
        <v>0.5</v>
      </c>
      <c r="N135" s="34">
        <f>M135/J135</f>
        <v>1</v>
      </c>
      <c r="P135" s="41"/>
    </row>
    <row r="136" spans="1:16" customFormat="1" ht="100.8" x14ac:dyDescent="0.3">
      <c r="A136" s="35"/>
      <c r="B136" s="36"/>
      <c r="C136" s="36"/>
      <c r="D136" s="4" t="s">
        <v>8</v>
      </c>
      <c r="E136" s="3" t="s">
        <v>122</v>
      </c>
      <c r="F136" s="6" t="s">
        <v>150</v>
      </c>
      <c r="G136" s="7"/>
      <c r="H136" s="8"/>
      <c r="I136" s="3" t="s">
        <v>124</v>
      </c>
      <c r="J136" s="8"/>
      <c r="K136" s="6" t="s">
        <v>162</v>
      </c>
      <c r="L136" s="37" t="s">
        <v>436</v>
      </c>
      <c r="M136" s="6">
        <f>IF(K136="Ya/Tidak",IF(L136="Ya",1,IF(L136="Tidak",0,"Blm Diisi")),IF(K136="A/B/C",IF(L136="A",1,IF(L136="B",0.5,IF(L136="C",0,"Blm Diisi"))),IF(K136="A/B/C/D",IF(L136="A",1,IF(L136="B",0.67,IF(L136="C",0.33,IF(L136="D",0,"Blm Diisi")))),IF(K136="A/B/C/D/E",IF(L136="A",1,IF(L136="B",0.75,IF(L136="C",0.5,IF(L136="D",0.25,IF(L136="E",0,"Blm Diisi")))))))))</f>
        <v>1</v>
      </c>
      <c r="N136" s="38"/>
      <c r="P136" s="37"/>
    </row>
    <row r="137" spans="1:16" customFormat="1" ht="72" x14ac:dyDescent="0.3">
      <c r="A137" s="35"/>
      <c r="B137" s="36"/>
      <c r="C137" s="36"/>
      <c r="D137" s="4" t="s">
        <v>9</v>
      </c>
      <c r="E137" s="3" t="s">
        <v>123</v>
      </c>
      <c r="F137" s="6" t="s">
        <v>150</v>
      </c>
      <c r="G137" s="7"/>
      <c r="H137" s="8"/>
      <c r="I137" s="3" t="s">
        <v>125</v>
      </c>
      <c r="J137" s="8"/>
      <c r="K137" s="6" t="s">
        <v>161</v>
      </c>
      <c r="L137" s="132" t="s">
        <v>436</v>
      </c>
      <c r="M137" s="6">
        <f>IF(K137="Ya/Tidak",IF(L137="Ya",1,IF(L137="Tidak",0,"Blm Diisi")),IF(K137="A/B/C",IF(L137="A",1,IF(L137="B",0.5,IF(L137="C",0,"Blm Diisi"))),IF(K137="A/B/C/D",IF(L137="A",1,IF(L137="B",0.67,IF(L137="C",0.33,IF(L137="D",0,"Blm Diisi")))),IF(K137="A/B/C/D/E",IF(L137="A",1,IF(L137="B",0.75,IF(L137="C",0.5,IF(L137="D",0.25,IF(L137="E",0,"Blm Diisi")))))))))</f>
        <v>1</v>
      </c>
      <c r="N137" s="38"/>
      <c r="P137" s="37"/>
    </row>
    <row r="138" spans="1:16" customFormat="1" ht="86.4" x14ac:dyDescent="0.3">
      <c r="A138" s="35"/>
      <c r="B138" s="36"/>
      <c r="C138" s="36"/>
      <c r="D138" s="4" t="s">
        <v>10</v>
      </c>
      <c r="E138" s="3" t="s">
        <v>146</v>
      </c>
      <c r="F138" s="6" t="s">
        <v>150</v>
      </c>
      <c r="G138" s="7"/>
      <c r="H138" s="8"/>
      <c r="I138" s="3" t="s">
        <v>126</v>
      </c>
      <c r="J138" s="8"/>
      <c r="K138" s="6" t="s">
        <v>161</v>
      </c>
      <c r="L138" s="132" t="s">
        <v>436</v>
      </c>
      <c r="M138" s="6">
        <f>IF(K138="Ya/Tidak",IF(L138="Ya",1,IF(L138="Tidak",0,"Blm Diisi")),IF(K138="A/B/C",IF(L138="A",1,IF(L138="B",0.5,IF(L138="C",0,"Blm Diisi"))),IF(K138="A/B/C/D",IF(L138="A",1,IF(L138="B",0.67,IF(L138="C",0.33,IF(L138="D",0,"Blm Diisi")))),IF(K138="A/B/C/D/E",IF(L138="A",1,IF(L138="B",0.75,IF(L138="C",0.5,IF(L138="D",0.25,IF(L138="E",0,"Blm Diisi")))))))))</f>
        <v>1</v>
      </c>
      <c r="N138" s="38"/>
      <c r="P138" s="37"/>
    </row>
    <row r="139" spans="1:16" customFormat="1" ht="72" x14ac:dyDescent="0.3">
      <c r="A139" s="35"/>
      <c r="B139" s="36"/>
      <c r="C139" s="36"/>
      <c r="D139" s="4" t="s">
        <v>12</v>
      </c>
      <c r="E139" s="3" t="s">
        <v>394</v>
      </c>
      <c r="F139" s="6" t="s">
        <v>150</v>
      </c>
      <c r="G139" s="7"/>
      <c r="H139" s="8"/>
      <c r="I139" s="3" t="s">
        <v>395</v>
      </c>
      <c r="J139" s="8"/>
      <c r="K139" s="6" t="s">
        <v>162</v>
      </c>
      <c r="L139" s="37" t="s">
        <v>436</v>
      </c>
      <c r="M139" s="6">
        <f>IF(K139="Ya/Tidak",IF(L139="Ya",1,IF(L139="Tidak",0,"Blm Diisi")),IF(K139="A/B/C",IF(L139="A",1,IF(L139="B",0.5,IF(L139="C",0,"Blm Diisi"))),IF(K139="A/B/C/D",IF(L139="A",1,IF(L139="B",0.67,IF(L139="C",0.33,IF(L139="D",0,"Blm Diisi")))),IF(K139="A/B/C/D/E",IF(L139="A",1,IF(L139="B",0.75,IF(L139="C",0.5,IF(L139="D",0.25,IF(L139="E",0,"Blm Diisi")))))))))</f>
        <v>1</v>
      </c>
      <c r="N139" s="38"/>
      <c r="P139" s="37"/>
    </row>
    <row r="140" spans="1:16" customFormat="1" ht="28.8" x14ac:dyDescent="0.3">
      <c r="A140" s="35"/>
      <c r="B140" s="36"/>
      <c r="C140" s="36"/>
      <c r="D140" s="4" t="s">
        <v>13</v>
      </c>
      <c r="E140" s="3" t="s">
        <v>127</v>
      </c>
      <c r="F140" s="6" t="s">
        <v>150</v>
      </c>
      <c r="G140" s="7"/>
      <c r="H140" s="8"/>
      <c r="I140" s="3" t="s">
        <v>128</v>
      </c>
      <c r="J140" s="8"/>
      <c r="K140" s="6" t="s">
        <v>14</v>
      </c>
      <c r="L140" s="37" t="s">
        <v>150</v>
      </c>
      <c r="M140" s="6">
        <f>IF(K140="Ya/Tidak",IF(L140="Ya",1,IF(L140="Tidak",0,"Blm Diisi")),IF(K140="A/B/C",IF(L140="A",1,IF(L140="B",0.5,IF(L140="C",0,"Blm Diisi"))),IF(K140="A/B/C/D",IF(L140="A",1,IF(L140="B",0.67,IF(L140="C",0.33,IF(L140="D",0,"Blm Diisi")))),IF(K140="A/B/C/D/E",IF(L140="A",1,IF(L140="B",0.75,IF(L140="C",0.5,IF(L140="D",0.25,IF(L140="E",0,"Blm Diisi")))))))))</f>
        <v>1</v>
      </c>
      <c r="N140" s="38"/>
      <c r="P140" s="37"/>
    </row>
    <row r="141" spans="1:16" customFormat="1" x14ac:dyDescent="0.3">
      <c r="A141" s="29"/>
      <c r="B141" s="30"/>
      <c r="C141" s="30">
        <v>3</v>
      </c>
      <c r="D141" s="203" t="s">
        <v>129</v>
      </c>
      <c r="E141" s="203"/>
      <c r="F141" s="31"/>
      <c r="G141" s="31"/>
      <c r="H141" s="32">
        <v>1.5</v>
      </c>
      <c r="I141" s="32"/>
      <c r="J141" s="32">
        <v>1.5</v>
      </c>
      <c r="K141" s="33"/>
      <c r="L141" s="133"/>
      <c r="M141" s="33">
        <f>IF(COUNT(M142:M146)=COUNTA(M142:M146),AVERAGE(M142:M146)*J141,"ISI DULU")</f>
        <v>1.5</v>
      </c>
      <c r="N141" s="34">
        <f>M141/J141</f>
        <v>1</v>
      </c>
      <c r="P141" s="41"/>
    </row>
    <row r="142" spans="1:16" customFormat="1" x14ac:dyDescent="0.3">
      <c r="A142" s="35"/>
      <c r="B142" s="36"/>
      <c r="C142" s="36"/>
      <c r="D142" s="4" t="s">
        <v>8</v>
      </c>
      <c r="E142" s="3" t="s">
        <v>396</v>
      </c>
      <c r="F142" s="6" t="s">
        <v>150</v>
      </c>
      <c r="G142" s="7"/>
      <c r="H142" s="8"/>
      <c r="I142" s="3" t="s">
        <v>130</v>
      </c>
      <c r="J142" s="8"/>
      <c r="K142" s="6" t="s">
        <v>14</v>
      </c>
      <c r="L142" s="37" t="s">
        <v>150</v>
      </c>
      <c r="M142" s="6">
        <f>IF(K142="Ya/Tidak",IF(L142="Ya",1,IF(L142="Tidak",0,"Blm Diisi")),IF(K142="A/B/C",IF(L142="A",1,IF(L142="B",0.5,IF(L142="C",0,"Blm Diisi"))),IF(K142="A/B/C/D",IF(L142="A",1,IF(L142="B",0.67,IF(L142="C",0.33,IF(L142="D",0,"Blm Diisi")))),IF(K142="A/B/C/D/E",IF(L142="A",1,IF(L142="B",0.75,IF(L142="C",0.5,IF(L142="D",0.25,IF(L142="E",0,"Blm Diisi")))))))))</f>
        <v>1</v>
      </c>
      <c r="N142" s="38"/>
      <c r="P142" s="37"/>
    </row>
    <row r="143" spans="1:16" customFormat="1" ht="43.2" x14ac:dyDescent="0.3">
      <c r="A143" s="35"/>
      <c r="B143" s="36"/>
      <c r="C143" s="36"/>
      <c r="D143" s="4" t="s">
        <v>9</v>
      </c>
      <c r="E143" s="3" t="s">
        <v>397</v>
      </c>
      <c r="F143" s="6" t="s">
        <v>150</v>
      </c>
      <c r="G143" s="7"/>
      <c r="H143" s="8"/>
      <c r="I143" s="3" t="s">
        <v>398</v>
      </c>
      <c r="J143" s="8"/>
      <c r="K143" s="6" t="s">
        <v>161</v>
      </c>
      <c r="L143" s="37" t="s">
        <v>436</v>
      </c>
      <c r="M143" s="6">
        <f>IF(K143="Ya/Tidak",IF(L143="Ya",1,IF(L143="Tidak",0,"Blm Diisi")),IF(K143="A/B/C",IF(L143="A",1,IF(L143="B",0.5,IF(L143="C",0,"Blm Diisi"))),IF(K143="A/B/C/D",IF(L143="A",1,IF(L143="B",0.67,IF(L143="C",0.33,IF(L143="D",0,"Blm Diisi")))),IF(K143="A/B/C/D/E",IF(L143="A",1,IF(L143="B",0.75,IF(L143="C",0.5,IF(L143="D",0.25,IF(L143="E",0,"Blm Diisi")))))))))</f>
        <v>1</v>
      </c>
      <c r="N143" s="38"/>
      <c r="P143" s="37"/>
    </row>
    <row r="144" spans="1:16" customFormat="1" ht="28.8" x14ac:dyDescent="0.3">
      <c r="A144" s="35"/>
      <c r="B144" s="36"/>
      <c r="C144" s="36"/>
      <c r="D144" s="4" t="s">
        <v>10</v>
      </c>
      <c r="E144" s="3" t="s">
        <v>399</v>
      </c>
      <c r="F144" s="6" t="s">
        <v>150</v>
      </c>
      <c r="G144" s="7"/>
      <c r="H144" s="8"/>
      <c r="I144" s="3" t="s">
        <v>400</v>
      </c>
      <c r="J144" s="8"/>
      <c r="K144" s="6" t="s">
        <v>14</v>
      </c>
      <c r="L144" s="37" t="s">
        <v>150</v>
      </c>
      <c r="M144" s="6">
        <f>IF(K144="Ya/Tidak",IF(L144="Ya",1,IF(L144="Tidak",0,"Blm Diisi")),IF(K144="A/B/C",IF(L144="A",1,IF(L144="B",0.5,IF(L144="C",0,"Blm Diisi"))),IF(K144="A/B/C/D",IF(L144="A",1,IF(L144="B",0.67,IF(L144="C",0.33,IF(L144="D",0,"Blm Diisi")))),IF(K144="A/B/C/D/E",IF(L144="A",1,IF(L144="B",0.75,IF(L144="C",0.5,IF(L144="D",0.25,IF(L144="E",0,"Blm Diisi")))))))))</f>
        <v>1</v>
      </c>
      <c r="N144" s="38"/>
      <c r="P144" s="37"/>
    </row>
    <row r="145" spans="1:16" customFormat="1" ht="115.2" x14ac:dyDescent="0.3">
      <c r="A145" s="35"/>
      <c r="B145" s="36"/>
      <c r="C145" s="36"/>
      <c r="D145" s="4" t="s">
        <v>12</v>
      </c>
      <c r="E145" s="3" t="s">
        <v>131</v>
      </c>
      <c r="F145" s="6" t="s">
        <v>150</v>
      </c>
      <c r="G145" s="7"/>
      <c r="H145" s="8"/>
      <c r="I145" s="3" t="s">
        <v>132</v>
      </c>
      <c r="J145" s="8"/>
      <c r="K145" s="6" t="s">
        <v>162</v>
      </c>
      <c r="L145" s="37" t="s">
        <v>436</v>
      </c>
      <c r="M145" s="6">
        <f>IF(K145="Ya/Tidak",IF(L145="Ya",1,IF(L145="Tidak",0,"Blm Diisi")),IF(K145="A/B/C",IF(L145="A",1,IF(L145="B",0.5,IF(L145="C",0,"Blm Diisi"))),IF(K145="A/B/C/D",IF(L145="A",1,IF(L145="B",0.67,IF(L145="C",0.33,IF(L145="D",0,"Blm Diisi")))),IF(K145="A/B/C/D/E",IF(L145="A",1,IF(L145="B",0.75,IF(L145="C",0.5,IF(L145="D",0.25,IF(L145="E",0,"Blm Diisi")))))))))</f>
        <v>1</v>
      </c>
      <c r="N145" s="38"/>
      <c r="P145" s="37"/>
    </row>
    <row r="146" spans="1:16" customFormat="1" ht="43.2" x14ac:dyDescent="0.3">
      <c r="A146" s="35"/>
      <c r="B146" s="36"/>
      <c r="C146" s="36"/>
      <c r="D146" s="4" t="s">
        <v>13</v>
      </c>
      <c r="E146" s="3" t="s">
        <v>133</v>
      </c>
      <c r="F146" s="6" t="s">
        <v>150</v>
      </c>
      <c r="G146" s="7"/>
      <c r="H146" s="8"/>
      <c r="I146" s="3" t="s">
        <v>134</v>
      </c>
      <c r="J146" s="8"/>
      <c r="K146" s="6" t="s">
        <v>161</v>
      </c>
      <c r="L146" s="132" t="s">
        <v>436</v>
      </c>
      <c r="M146" s="6">
        <f>IF(K146="Ya/Tidak",IF(L146="Ya",1,IF(L146="Tidak",0,"Blm Diisi")),IF(K146="A/B/C",IF(L146="A",1,IF(L146="B",0.5,IF(L146="C",0,"Blm Diisi"))),IF(K146="A/B/C/D",IF(L146="A",1,IF(L146="B",0.67,IF(L146="C",0.33,IF(L146="D",0,"Blm Diisi")))),IF(K146="A/B/C/D/E",IF(L146="A",1,IF(L146="B",0.75,IF(L146="C",0.5,IF(L146="D",0.25,IF(L146="E",0,"Blm Diisi")))))))))</f>
        <v>1</v>
      </c>
      <c r="N146" s="38"/>
      <c r="P146" s="37"/>
    </row>
    <row r="147" spans="1:16" customFormat="1" x14ac:dyDescent="0.3">
      <c r="A147" s="29"/>
      <c r="B147" s="30"/>
      <c r="C147" s="30">
        <v>4</v>
      </c>
      <c r="D147" s="203" t="s">
        <v>135</v>
      </c>
      <c r="E147" s="203"/>
      <c r="F147" s="31"/>
      <c r="G147" s="31"/>
      <c r="H147" s="32">
        <v>1.5</v>
      </c>
      <c r="I147" s="32"/>
      <c r="J147" s="32">
        <v>1.5</v>
      </c>
      <c r="K147" s="33"/>
      <c r="L147" s="133"/>
      <c r="M147" s="33">
        <f>IF(COUNT(M148:M150)=COUNTA(M148:M150),AVERAGE(M148:M150)*J147,"ISI DULU")</f>
        <v>1.5</v>
      </c>
      <c r="N147" s="34">
        <f>M147/J147</f>
        <v>1</v>
      </c>
      <c r="P147" s="41"/>
    </row>
    <row r="148" spans="1:16" customFormat="1" ht="43.2" x14ac:dyDescent="0.3">
      <c r="A148" s="35"/>
      <c r="B148" s="36"/>
      <c r="C148" s="36"/>
      <c r="D148" s="4" t="s">
        <v>8</v>
      </c>
      <c r="E148" s="3" t="s">
        <v>401</v>
      </c>
      <c r="F148" s="6" t="s">
        <v>150</v>
      </c>
      <c r="G148" s="7"/>
      <c r="H148" s="8"/>
      <c r="I148" s="3" t="s">
        <v>136</v>
      </c>
      <c r="J148" s="8"/>
      <c r="K148" s="6" t="s">
        <v>161</v>
      </c>
      <c r="L148" s="132" t="s">
        <v>436</v>
      </c>
      <c r="M148" s="6">
        <f>IF(K148="Ya/Tidak",IF(L148="Ya",1,IF(L148="Tidak",0,"Blm Diisi")),IF(K148="A/B/C",IF(L148="A",1,IF(L148="B",0.5,IF(L148="C",0,"Blm Diisi"))),IF(K148="A/B/C/D",IF(L148="A",1,IF(L148="B",0.67,IF(L148="C",0.33,IF(L148="D",0,"Blm Diisi")))),IF(K148="A/B/C/D/E",IF(L148="A",1,IF(L148="B",0.75,IF(L148="C",0.5,IF(L148="D",0.25,IF(L148="E",0,"Blm Diisi")))))))))</f>
        <v>1</v>
      </c>
      <c r="N148" s="38"/>
      <c r="P148" s="37"/>
    </row>
    <row r="149" spans="1:16" customFormat="1" ht="28.8" x14ac:dyDescent="0.3">
      <c r="A149" s="35"/>
      <c r="B149" s="36"/>
      <c r="C149" s="36"/>
      <c r="D149" s="4" t="s">
        <v>9</v>
      </c>
      <c r="E149" s="3" t="s">
        <v>137</v>
      </c>
      <c r="F149" s="6" t="s">
        <v>150</v>
      </c>
      <c r="G149" s="7"/>
      <c r="H149" s="8"/>
      <c r="I149" s="3" t="s">
        <v>138</v>
      </c>
      <c r="J149" s="8"/>
      <c r="K149" s="6" t="s">
        <v>14</v>
      </c>
      <c r="L149" s="132" t="s">
        <v>150</v>
      </c>
      <c r="M149" s="6">
        <f>IF(K149="Ya/Tidak",IF(L149="Ya",1,IF(L149="Tidak",0,"Blm Diisi")),IF(K149="A/B/C",IF(L149="A",1,IF(L149="B",0.5,IF(L149="C",0,"Blm Diisi"))),IF(K149="A/B/C/D",IF(L149="A",1,IF(L149="B",0.67,IF(L149="C",0.33,IF(L149="D",0,"Blm Diisi")))),IF(K149="A/B/C/D/E",IF(L149="A",1,IF(L149="B",0.75,IF(L149="C",0.5,IF(L149="D",0.25,IF(L149="E",0,"Blm Diisi")))))))))</f>
        <v>1</v>
      </c>
      <c r="N149" s="38"/>
      <c r="P149" s="37"/>
    </row>
    <row r="150" spans="1:16" customFormat="1" ht="57.6" x14ac:dyDescent="0.3">
      <c r="A150" s="35"/>
      <c r="B150" s="36"/>
      <c r="C150" s="36"/>
      <c r="D150" s="4" t="s">
        <v>10</v>
      </c>
      <c r="E150" s="3" t="s">
        <v>402</v>
      </c>
      <c r="F150" s="6" t="s">
        <v>150</v>
      </c>
      <c r="G150" s="7"/>
      <c r="H150" s="8"/>
      <c r="I150" s="3" t="s">
        <v>139</v>
      </c>
      <c r="J150" s="8"/>
      <c r="K150" s="6" t="s">
        <v>162</v>
      </c>
      <c r="L150" s="132" t="s">
        <v>436</v>
      </c>
      <c r="M150" s="6">
        <f>IF(K150="Ya/Tidak",IF(L150="Ya",1,IF(L150="Tidak",0,"Blm Diisi")),IF(K150="A/B/C",IF(L150="A",1,IF(L150="B",0.5,IF(L150="C",0,"Blm Diisi"))),IF(K150="A/B/C/D",IF(L150="A",1,IF(L150="B",0.67,IF(L150="C",0.33,IF(L150="D",0,"Blm Diisi")))),IF(K150="A/B/C/D/E",IF(L150="A",1,IF(L150="B",0.75,IF(L150="C",0.5,IF(L150="D",0.25,IF(L150="E",0,"Blm Diisi")))))))))</f>
        <v>1</v>
      </c>
      <c r="N150" s="38"/>
      <c r="P150" s="37"/>
    </row>
    <row r="151" spans="1:16" customFormat="1" x14ac:dyDescent="0.3">
      <c r="A151" s="29"/>
      <c r="B151" s="30"/>
      <c r="C151" s="30">
        <v>5</v>
      </c>
      <c r="D151" s="203" t="s">
        <v>140</v>
      </c>
      <c r="E151" s="203"/>
      <c r="F151" s="31"/>
      <c r="G151" s="31"/>
      <c r="H151" s="32">
        <v>0.5</v>
      </c>
      <c r="I151" s="32"/>
      <c r="J151" s="32">
        <v>0.5</v>
      </c>
      <c r="K151" s="33"/>
      <c r="L151" s="133"/>
      <c r="M151" s="33">
        <f>IF(COUNT(M152:M154)=COUNTA(M152:M154),AVERAGE(M152:M154)*J151,"ISI DULU")</f>
        <v>0.5</v>
      </c>
      <c r="N151" s="34">
        <f>M151/J151</f>
        <v>1</v>
      </c>
      <c r="P151" s="41"/>
    </row>
    <row r="152" spans="1:16" customFormat="1" ht="28.8" x14ac:dyDescent="0.3">
      <c r="A152" s="35"/>
      <c r="B152" s="36"/>
      <c r="C152" s="36"/>
      <c r="D152" s="4" t="s">
        <v>8</v>
      </c>
      <c r="E152" s="3" t="s">
        <v>403</v>
      </c>
      <c r="F152" s="6" t="s">
        <v>150</v>
      </c>
      <c r="G152" s="7"/>
      <c r="H152" s="8"/>
      <c r="I152" s="3" t="s">
        <v>404</v>
      </c>
      <c r="J152" s="8"/>
      <c r="K152" s="6" t="s">
        <v>14</v>
      </c>
      <c r="L152" s="37" t="s">
        <v>150</v>
      </c>
      <c r="M152" s="6">
        <f>IF(K152="Ya/Tidak",IF(L152="Ya",1,IF(L152="Tidak",0,"Blm Diisi")),IF(K152="A/B/C",IF(L152="A",1,IF(L152="B",0.5,IF(L152="C",0,"Blm Diisi"))),IF(K152="A/B/C/D",IF(L152="A",1,IF(L152="B",0.67,IF(L152="C",0.33,IF(L152="D",0,"Blm Diisi")))),IF(K152="A/B/C/D/E",IF(L152="A",1,IF(L152="B",0.75,IF(L152="C",0.5,IF(L152="D",0.25,IF(L152="E",0,"Blm Diisi")))))))))</f>
        <v>1</v>
      </c>
      <c r="N152" s="38"/>
      <c r="P152" s="37"/>
    </row>
    <row r="153" spans="1:16" customFormat="1" ht="57.6" x14ac:dyDescent="0.3">
      <c r="A153" s="35"/>
      <c r="B153" s="36"/>
      <c r="C153" s="36"/>
      <c r="D153" s="4" t="s">
        <v>9</v>
      </c>
      <c r="E153" s="3" t="s">
        <v>405</v>
      </c>
      <c r="F153" s="6" t="s">
        <v>150</v>
      </c>
      <c r="G153" s="7"/>
      <c r="H153" s="8"/>
      <c r="I153" s="3" t="s">
        <v>406</v>
      </c>
      <c r="J153" s="8"/>
      <c r="K153" s="6" t="s">
        <v>162</v>
      </c>
      <c r="L153" s="132" t="s">
        <v>436</v>
      </c>
      <c r="M153" s="6">
        <f>IF(K153="Ya/Tidak",IF(L153="Ya",1,IF(L153="Tidak",0,"Blm Diisi")),IF(K153="A/B/C",IF(L153="A",1,IF(L153="B",0.5,IF(L153="C",0,"Blm Diisi"))),IF(K153="A/B/C/D",IF(L153="A",1,IF(L153="B",0.67,IF(L153="C",0.33,IF(L153="D",0,"Blm Diisi")))),IF(K153="A/B/C/D/E",IF(L153="A",1,IF(L153="B",0.75,IF(L153="C",0.5,IF(L153="D",0.25,IF(L153="E",0,"Blm Diisi")))))))))</f>
        <v>1</v>
      </c>
      <c r="N153" s="38"/>
      <c r="P153" s="37"/>
    </row>
    <row r="154" spans="1:16" customFormat="1" ht="43.2" x14ac:dyDescent="0.3">
      <c r="A154" s="35"/>
      <c r="B154" s="36"/>
      <c r="C154" s="36"/>
      <c r="D154" s="4" t="s">
        <v>10</v>
      </c>
      <c r="E154" s="3" t="s">
        <v>407</v>
      </c>
      <c r="F154" s="6" t="s">
        <v>150</v>
      </c>
      <c r="G154" s="7"/>
      <c r="H154" s="8"/>
      <c r="I154" s="3" t="s">
        <v>408</v>
      </c>
      <c r="J154" s="8"/>
      <c r="K154" s="6" t="s">
        <v>161</v>
      </c>
      <c r="L154" s="37" t="s">
        <v>436</v>
      </c>
      <c r="M154" s="6">
        <f>IF(K154="Ya/Tidak",IF(L154="Ya",1,IF(L154="Tidak",0,"Blm Diisi")),IF(K154="A/B/C",IF(L154="A",1,IF(L154="B",0.5,IF(L154="C",0,"Blm Diisi"))),IF(K154="A/B/C/D",IF(L154="A",1,IF(L154="B",0.67,IF(L154="C",0.33,IF(L154="D",0,"Blm Diisi")))),IF(K154="A/B/C/D/E",IF(L154="A",1,IF(L154="B",0.75,IF(L154="C",0.5,IF(L154="D",0.25,IF(L154="E",0,"Blm Diisi")))))))))</f>
        <v>1</v>
      </c>
      <c r="N154" s="38"/>
      <c r="P154" s="37"/>
    </row>
    <row r="155" spans="1:16" x14ac:dyDescent="0.3">
      <c r="A155" s="204" t="s">
        <v>141</v>
      </c>
      <c r="B155" s="204"/>
      <c r="C155" s="204"/>
      <c r="D155" s="204"/>
      <c r="E155" s="204"/>
      <c r="F155" s="80"/>
      <c r="G155" s="80"/>
      <c r="H155" s="81"/>
      <c r="I155" s="82"/>
      <c r="J155" s="81"/>
      <c r="K155" s="82"/>
      <c r="L155" s="83"/>
      <c r="M155" s="81">
        <f>SUM(M7,M24,M29,M34,M46,M72,M84,M128)</f>
        <v>23.5</v>
      </c>
      <c r="N155" s="84"/>
      <c r="P155" s="83"/>
    </row>
  </sheetData>
  <mergeCells count="40">
    <mergeCell ref="D8:E8"/>
    <mergeCell ref="K2:N2"/>
    <mergeCell ref="A4:E4"/>
    <mergeCell ref="F4:G4"/>
    <mergeCell ref="B6:E6"/>
    <mergeCell ref="D141:E141"/>
    <mergeCell ref="D135:E135"/>
    <mergeCell ref="D147:E147"/>
    <mergeCell ref="D151:E151"/>
    <mergeCell ref="A155:E155"/>
    <mergeCell ref="D52:E52"/>
    <mergeCell ref="D53:E53"/>
    <mergeCell ref="D56:E56"/>
    <mergeCell ref="D57:E57"/>
    <mergeCell ref="D64:E64"/>
    <mergeCell ref="D35:E35"/>
    <mergeCell ref="D42:E42"/>
    <mergeCell ref="D39:E39"/>
    <mergeCell ref="D45:E45"/>
    <mergeCell ref="D47:E47"/>
    <mergeCell ref="D12:E12"/>
    <mergeCell ref="D16:E16"/>
    <mergeCell ref="D21:E21"/>
    <mergeCell ref="D25:E25"/>
    <mergeCell ref="D28:E28"/>
    <mergeCell ref="D67:E67"/>
    <mergeCell ref="D129:E129"/>
    <mergeCell ref="D73:E73"/>
    <mergeCell ref="D80:E80"/>
    <mergeCell ref="D85:E85"/>
    <mergeCell ref="D118:E118"/>
    <mergeCell ref="D120:E120"/>
    <mergeCell ref="D125:E125"/>
    <mergeCell ref="D127:E127"/>
    <mergeCell ref="D70:E70"/>
    <mergeCell ref="I90:I95"/>
    <mergeCell ref="I96:I101"/>
    <mergeCell ref="D109:E109"/>
    <mergeCell ref="D102:E102"/>
    <mergeCell ref="I112:I115"/>
  </mergeCells>
  <conditionalFormatting sqref="E32">
    <cfRule type="containsText" dxfId="6" priority="1" operator="containsText" text="Dihapus">
      <formula>NOT(ISERROR(SEARCH("Dihapus",E32)))</formula>
    </cfRule>
  </conditionalFormatting>
  <dataValidations count="6">
    <dataValidation type="list" allowBlank="1" showInputMessage="1" showErrorMessage="1" sqref="M93:M95 M113:M115 M97:M101 M91" xr:uid="{1EAC2DFE-5660-4492-9228-482006BE1734}">
      <formula1>"-"</formula1>
    </dataValidation>
    <dataValidation type="list" allowBlank="1" showInputMessage="1" showErrorMessage="1" sqref="L65 L139 L14 L63 L54:L55 L150 L40:L41 L68 L108 L10:L11 L110:L111 L121 L124 L20 L43 L131:L132 L136 L145 L104:L106 L74:L79 L36:L38 L22:L23 L48:L50 L17 L58:L60 L81 L83 L153" xr:uid="{FFCA1F01-F3A4-4168-B021-F234884A62D8}">
      <formula1>"A,B,C,D"</formula1>
    </dataValidation>
    <dataValidation type="list" allowBlank="1" showInputMessage="1" showErrorMessage="1" sqref="L9 L143 L123 L107 L66 L62 L31 L44:L45 L51 L86 L116 L148 L15 L126 L133:L134 L137:L138 L146 L119 L26:L27 L18:L19 L103 L154" xr:uid="{780D608D-0AC5-49DC-9414-FE52BB419A2A}">
      <formula1>"A,B,C"</formula1>
    </dataValidation>
    <dataValidation type="list" allowBlank="1" showInputMessage="1" showErrorMessage="1" sqref="L144 L149 L140 L71 L152 L142 L13 L87:L89 L32 L117 L122 L130" xr:uid="{441523C9-AA4B-436F-B6D1-33B76758500E}">
      <formula1>"Ya,Tidak"</formula1>
    </dataValidation>
    <dataValidation type="list" allowBlank="1" showInputMessage="1" showErrorMessage="1" sqref="L69 L61 L82" xr:uid="{E45AA043-410E-43F9-A356-58AE52CDA671}">
      <formula1>"A,B,C,D,E"</formula1>
    </dataValidation>
    <dataValidation type="whole" operator="greaterThanOrEqual" allowBlank="1" showInputMessage="1" showErrorMessage="1" sqref="L113:L115" xr:uid="{CB44AC6A-1DE4-4438-B276-9BC0AF2D19B9}">
      <formula1>0</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55"/>
  <sheetViews>
    <sheetView zoomScale="80" zoomScaleNormal="80" workbookViewId="0">
      <pane ySplit="5" topLeftCell="A145" activePane="bottomLeft" state="frozen"/>
      <selection pane="bottomLeft" activeCell="I158" sqref="I158"/>
    </sheetView>
  </sheetViews>
  <sheetFormatPr defaultColWidth="9.109375" defaultRowHeight="14.4" x14ac:dyDescent="0.3"/>
  <cols>
    <col min="1" max="1" width="3.44140625" style="124" customWidth="1"/>
    <col min="2" max="2" width="4.44140625" style="125" customWidth="1"/>
    <col min="3" max="3" width="3.44140625" style="125" customWidth="1"/>
    <col min="4" max="4" width="2.88671875" style="126" customWidth="1"/>
    <col min="5" max="5" width="43.44140625" style="127" bestFit="1" customWidth="1"/>
    <col min="6" max="6" width="2.88671875" style="85" hidden="1" customWidth="1"/>
    <col min="7" max="7" width="5.44140625" style="128" hidden="1" customWidth="1"/>
    <col min="8" max="8" width="6.44140625" style="129" bestFit="1" customWidth="1"/>
    <col min="9" max="9" width="82.88671875" style="85" bestFit="1" customWidth="1"/>
    <col min="10" max="10" width="6.44140625" style="129" hidden="1" customWidth="1"/>
    <col min="11" max="11" width="11.109375" style="85" customWidth="1"/>
    <col min="12" max="13" width="9.109375" style="85"/>
    <col min="14" max="14" width="10.88671875" style="85" bestFit="1" customWidth="1"/>
    <col min="15" max="15" width="6.109375" style="85" customWidth="1"/>
    <col min="16" max="16" width="47.44140625" style="85" customWidth="1"/>
    <col min="17" max="16384" width="9.109375" style="85"/>
  </cols>
  <sheetData>
    <row r="1" spans="1:16" ht="15" thickBot="1" x14ac:dyDescent="0.35">
      <c r="E1" s="85"/>
    </row>
    <row r="2" spans="1:16" ht="24.9" customHeight="1" thickBot="1" x14ac:dyDescent="0.35">
      <c r="E2" s="85"/>
      <c r="K2" s="218" t="s">
        <v>479</v>
      </c>
      <c r="L2" s="219"/>
      <c r="M2" s="219"/>
      <c r="N2" s="220"/>
    </row>
    <row r="3" spans="1:16" ht="16.5" customHeight="1" x14ac:dyDescent="0.7">
      <c r="E3" s="85"/>
      <c r="K3" s="147"/>
      <c r="L3" s="147"/>
      <c r="M3" s="147"/>
      <c r="N3" s="147"/>
    </row>
    <row r="4" spans="1:16" s="12" customFormat="1" ht="28.8" x14ac:dyDescent="0.3">
      <c r="A4" s="221" t="s">
        <v>0</v>
      </c>
      <c r="B4" s="221"/>
      <c r="C4" s="221"/>
      <c r="D4" s="221"/>
      <c r="E4" s="221"/>
      <c r="F4" s="222" t="s">
        <v>155</v>
      </c>
      <c r="G4" s="222"/>
      <c r="H4" s="9" t="s">
        <v>1</v>
      </c>
      <c r="I4" s="10" t="s">
        <v>2</v>
      </c>
      <c r="J4" s="9" t="s">
        <v>1</v>
      </c>
      <c r="K4" s="136" t="s">
        <v>156</v>
      </c>
      <c r="L4" s="137" t="s">
        <v>157</v>
      </c>
      <c r="M4" s="138" t="s">
        <v>158</v>
      </c>
      <c r="N4" s="144" t="s">
        <v>159</v>
      </c>
      <c r="P4" s="199" t="s">
        <v>160</v>
      </c>
    </row>
    <row r="5" spans="1:16" s="12" customFormat="1" x14ac:dyDescent="0.3">
      <c r="A5" s="171"/>
      <c r="B5" s="172"/>
      <c r="C5" s="172"/>
      <c r="D5" s="172"/>
      <c r="E5" s="172"/>
      <c r="F5" s="13"/>
      <c r="G5" s="13"/>
      <c r="H5" s="14"/>
      <c r="I5" s="173"/>
      <c r="J5" s="14"/>
      <c r="K5" s="174"/>
      <c r="L5" s="175"/>
      <c r="M5" s="173"/>
      <c r="N5" s="170"/>
      <c r="P5" s="15"/>
    </row>
    <row r="6" spans="1:16" s="21" customFormat="1" x14ac:dyDescent="0.3">
      <c r="A6" s="93" t="s">
        <v>3</v>
      </c>
      <c r="B6" s="223" t="s">
        <v>4</v>
      </c>
      <c r="C6" s="223"/>
      <c r="D6" s="223"/>
      <c r="E6" s="223"/>
      <c r="F6" s="180"/>
      <c r="G6" s="180"/>
      <c r="H6" s="97"/>
      <c r="I6" s="97"/>
      <c r="J6" s="97"/>
      <c r="K6" s="97"/>
      <c r="L6" s="97"/>
      <c r="M6" s="181"/>
      <c r="N6" s="145"/>
      <c r="P6" s="18"/>
    </row>
    <row r="7" spans="1:16" customFormat="1" x14ac:dyDescent="0.3">
      <c r="A7" s="44"/>
      <c r="B7" s="45" t="s">
        <v>5</v>
      </c>
      <c r="C7" s="46" t="s">
        <v>6</v>
      </c>
      <c r="D7" s="47"/>
      <c r="E7" s="48"/>
      <c r="F7" s="49"/>
      <c r="G7" s="49"/>
      <c r="H7" s="50">
        <v>2.5</v>
      </c>
      <c r="I7" s="50"/>
      <c r="J7" s="50"/>
      <c r="K7" s="50"/>
      <c r="L7" s="50"/>
      <c r="M7" s="51">
        <f>M8+M12+M16+M21</f>
        <v>2.5</v>
      </c>
      <c r="N7" s="53">
        <f>M7/H7</f>
        <v>1</v>
      </c>
      <c r="P7" s="27"/>
    </row>
    <row r="8" spans="1:16" customFormat="1" x14ac:dyDescent="0.3">
      <c r="A8" s="29"/>
      <c r="B8" s="30"/>
      <c r="C8" s="30">
        <v>1</v>
      </c>
      <c r="D8" s="203" t="s">
        <v>7</v>
      </c>
      <c r="E8" s="203"/>
      <c r="F8" s="31"/>
      <c r="G8" s="31"/>
      <c r="H8" s="32">
        <v>0.5</v>
      </c>
      <c r="I8" s="32"/>
      <c r="J8" s="32">
        <v>0.5</v>
      </c>
      <c r="K8" s="32"/>
      <c r="L8" s="32"/>
      <c r="M8" s="33">
        <f>IF(COUNT(M9:M11)=COUNTA(M9:M11),AVERAGE(M9:M11)*J8,"ISI DULU")</f>
        <v>0.5</v>
      </c>
      <c r="N8" s="34">
        <f>M8/J8</f>
        <v>1</v>
      </c>
      <c r="P8" s="32"/>
    </row>
    <row r="9" spans="1:16" s="153" customFormat="1" ht="57.6" customHeight="1" x14ac:dyDescent="0.3">
      <c r="A9" s="148"/>
      <c r="B9" s="149"/>
      <c r="C9" s="149"/>
      <c r="D9" s="182" t="s">
        <v>8</v>
      </c>
      <c r="E9" s="183" t="s">
        <v>451</v>
      </c>
      <c r="F9" s="150" t="s">
        <v>150</v>
      </c>
      <c r="G9" s="151"/>
      <c r="H9" s="152"/>
      <c r="I9" s="2" t="s">
        <v>431</v>
      </c>
      <c r="J9" s="38"/>
      <c r="K9" s="6" t="s">
        <v>161</v>
      </c>
      <c r="L9" s="132" t="s">
        <v>436</v>
      </c>
      <c r="M9" s="6">
        <f>IF(K9="Ya/Tidak",IF(L9="Ya",1,IF(L9="Tidak",0,"Blm Diisi")),IF(K9="A/B/C",IF(L9="A",1,IF(L9="B",0.5,IF(L9="C",0,"Blm Diisi"))),IF(K9="A/B/C/D",IF(L9="A",1,IF(L9="B",0.67,IF(L9="C",0.33,IF(L9="D",0,"Blm Diisi")))),IF(K9="A/B/C/D/E",IF(L9="A",1,IF(L9="B",0.75,IF(L9="C",0.5,IF(L9="D",0.25,IF(L9="E",0,"Blm Diisi")))))))))</f>
        <v>1</v>
      </c>
      <c r="N9" s="38"/>
      <c r="P9" s="37"/>
    </row>
    <row r="10" spans="1:16" customFormat="1" ht="115.2" x14ac:dyDescent="0.3">
      <c r="A10" s="35"/>
      <c r="B10" s="36"/>
      <c r="C10" s="36"/>
      <c r="D10" s="4" t="s">
        <v>9</v>
      </c>
      <c r="E10" s="186" t="s">
        <v>448</v>
      </c>
      <c r="F10" s="6" t="s">
        <v>150</v>
      </c>
      <c r="G10" s="7"/>
      <c r="H10" s="8"/>
      <c r="I10" s="39" t="s">
        <v>447</v>
      </c>
      <c r="J10" s="38"/>
      <c r="K10" s="6" t="s">
        <v>162</v>
      </c>
      <c r="L10" s="37" t="s">
        <v>436</v>
      </c>
      <c r="M10" s="6">
        <f>IF(K10="Ya/Tidak",IF(L10="Ya",1,IF(L10="Tidak",0,"Blm Diisi")),IF(K10="A/B/C",IF(L10="A",1,IF(L10="B",0.5,IF(L10="C",0,"Blm Diisi"))),IF(K10="A/B/C/D",IF(L10="A",1,IF(L10="B",0.67,IF(L10="C",0.33,IF(L10="D",0,"Blm Diisi")))),IF(K10="A/B/C/D/E",IF(L10="A",1,IF(L10="B",0.75,IF(L10="C",0.5,IF(L10="D",0.25,IF(L10="E",0,"Blm Diisi")))))))))</f>
        <v>1</v>
      </c>
      <c r="N10" s="38"/>
      <c r="P10" s="37"/>
    </row>
    <row r="11" spans="1:16" customFormat="1" ht="103.65" customHeight="1" x14ac:dyDescent="0.3">
      <c r="A11" s="35"/>
      <c r="B11" s="36"/>
      <c r="C11" s="36"/>
      <c r="D11" s="4" t="s">
        <v>10</v>
      </c>
      <c r="E11" s="186" t="s">
        <v>449</v>
      </c>
      <c r="F11" s="6" t="s">
        <v>150</v>
      </c>
      <c r="G11" s="7"/>
      <c r="H11" s="8"/>
      <c r="I11" s="3" t="s">
        <v>450</v>
      </c>
      <c r="J11" s="38"/>
      <c r="K11" s="6" t="s">
        <v>162</v>
      </c>
      <c r="L11" s="37" t="s">
        <v>436</v>
      </c>
      <c r="M11" s="6">
        <f>IF(K11="Ya/Tidak",IF(L11="Ya",1,IF(L11="Tidak",0,"Blm Diisi")),IF(K11="A/B/C",IF(L11="A",1,IF(L11="B",0.5,IF(L11="C",0,"Blm Diisi"))),IF(K11="A/B/C/D",IF(L11="A",1,IF(L11="B",0.67,IF(L11="C",0.33,IF(L11="D",0,"Blm Diisi")))),IF(K11="A/B/C/D/E",IF(L11="A",1,IF(L11="B",0.75,IF(L11="C",0.5,IF(L11="D",0.25,IF(L11="E",0,"Blm Diisi")))))))))</f>
        <v>1</v>
      </c>
      <c r="N11" s="38"/>
      <c r="P11" s="37"/>
    </row>
    <row r="12" spans="1:16" customFormat="1" ht="19.5" customHeight="1" x14ac:dyDescent="0.3">
      <c r="A12" s="140"/>
      <c r="B12" s="141"/>
      <c r="C12" s="141">
        <v>2</v>
      </c>
      <c r="D12" s="216" t="s">
        <v>163</v>
      </c>
      <c r="E12" s="216"/>
      <c r="F12" s="142"/>
      <c r="G12" s="40"/>
      <c r="H12" s="33">
        <v>0.5</v>
      </c>
      <c r="I12" s="33"/>
      <c r="J12" s="33">
        <v>0.5</v>
      </c>
      <c r="K12" s="33"/>
      <c r="L12" s="33"/>
      <c r="M12" s="33">
        <f>IF(COUNT(M13:M15)=COUNTA(M13:M15),AVERAGE(M13:M15)*J12,"ISI DULU")</f>
        <v>0.5</v>
      </c>
      <c r="N12" s="34">
        <f>M12/J12</f>
        <v>1</v>
      </c>
      <c r="P12" s="41"/>
    </row>
    <row r="13" spans="1:16" customFormat="1" ht="28.8" x14ac:dyDescent="0.3">
      <c r="A13" s="35"/>
      <c r="B13" s="36"/>
      <c r="C13" s="36"/>
      <c r="D13" s="4" t="s">
        <v>8</v>
      </c>
      <c r="E13" s="3" t="s">
        <v>452</v>
      </c>
      <c r="F13" s="6" t="s">
        <v>150</v>
      </c>
      <c r="G13" s="7"/>
      <c r="H13" s="8"/>
      <c r="I13" s="2" t="s">
        <v>453</v>
      </c>
      <c r="J13" s="8"/>
      <c r="K13" s="6" t="s">
        <v>14</v>
      </c>
      <c r="L13" s="132" t="s">
        <v>150</v>
      </c>
      <c r="M13" s="6">
        <f>IF(K13="Ya/Tidak",IF(L13="Ya",1,IF(L13="Tidak",0,"Blm Diisi")),IF(K13="A/B/C",IF(L13="A",1,IF(L13="B",0.5,IF(L13="C",0,"Blm Diisi"))),IF(K13="A/B/C/D",IF(L13="A",1,IF(L13="B",0.67,IF(L13="C",0.33,IF(L13="D",0,"Blm Diisi")))),IF(K13="A/B/C/D/E",IF(L13="A",1,IF(L13="B",0.75,IF(L13="C",0.5,IF(L13="D",0.25,IF(L13="E",0,"Blm Diisi")))))))))</f>
        <v>1</v>
      </c>
      <c r="N13" s="38"/>
      <c r="P13" s="37"/>
    </row>
    <row r="14" spans="1:16" customFormat="1" ht="117.6" customHeight="1" x14ac:dyDescent="0.3">
      <c r="A14" s="35"/>
      <c r="B14" s="36"/>
      <c r="C14" s="36"/>
      <c r="D14" s="4" t="s">
        <v>13</v>
      </c>
      <c r="E14" s="3" t="s">
        <v>454</v>
      </c>
      <c r="F14" s="6" t="s">
        <v>150</v>
      </c>
      <c r="G14" s="7"/>
      <c r="H14" s="8"/>
      <c r="I14" s="2" t="s">
        <v>433</v>
      </c>
      <c r="J14" s="8"/>
      <c r="K14" s="6" t="s">
        <v>162</v>
      </c>
      <c r="L14" s="132" t="s">
        <v>436</v>
      </c>
      <c r="M14" s="6">
        <f>IF(K14="Ya/Tidak",IF(L14="Ya",1,IF(L14="Tidak",0,"Blm Diisi")),IF(K14="A/B/C",IF(L14="A",1,IF(L14="B",0.5,IF(L14="C",0,"Blm Diisi"))),IF(K14="A/B/C/D",IF(L14="A",1,IF(L14="B",0.67,IF(L14="C",0.33,IF(L14="D",0,"Blm Diisi")))),IF(K14="A/B/C/D/E",IF(L14="A",1,IF(L14="B",0.75,IF(L14="C",0.5,IF(L14="D",0.25,IF(L14="E",0,"Blm Diisi")))))))))</f>
        <v>1</v>
      </c>
      <c r="N14" s="38"/>
      <c r="P14" s="37"/>
    </row>
    <row r="15" spans="1:16" customFormat="1" ht="72" x14ac:dyDescent="0.3">
      <c r="A15" s="35"/>
      <c r="B15" s="36"/>
      <c r="C15" s="36"/>
      <c r="D15" s="4" t="s">
        <v>185</v>
      </c>
      <c r="E15" s="2" t="s">
        <v>438</v>
      </c>
      <c r="F15" s="6"/>
      <c r="G15" s="7"/>
      <c r="H15" s="8"/>
      <c r="I15" s="2" t="s">
        <v>432</v>
      </c>
      <c r="J15" s="8"/>
      <c r="K15" s="6" t="s">
        <v>161</v>
      </c>
      <c r="L15" s="132" t="s">
        <v>436</v>
      </c>
      <c r="M15" s="6">
        <f>IF(K15="Ya/Tidak",IF(L15="Ya",1,IF(L15="Tidak",0,"Blm Diisi")),IF(K15="A/B/C",IF(L15="A",1,IF(L15="B",0.5,IF(L15="C",0,"Blm Diisi"))),IF(K15="A/B/C/D",IF(L15="A",1,IF(L15="B",0.67,IF(L15="C",0.33,IF(L15="D",0,"Blm Diisi")))),IF(K15="A/B/C/D/E",IF(L15="A",1,IF(L15="B",0.75,IF(L15="C",0.5,IF(L15="D",0.25,IF(L15="E",0,"Blm Diisi")))))))))</f>
        <v>1</v>
      </c>
      <c r="N15" s="38"/>
      <c r="P15" s="37"/>
    </row>
    <row r="16" spans="1:16" customFormat="1" x14ac:dyDescent="0.3">
      <c r="A16" s="29"/>
      <c r="B16" s="30"/>
      <c r="C16" s="30">
        <v>3</v>
      </c>
      <c r="D16" s="203" t="s">
        <v>15</v>
      </c>
      <c r="E16" s="203"/>
      <c r="F16" s="31"/>
      <c r="G16" s="31"/>
      <c r="H16" s="32">
        <v>1</v>
      </c>
      <c r="I16" s="32"/>
      <c r="J16" s="32">
        <v>1</v>
      </c>
      <c r="K16" s="33"/>
      <c r="L16" s="33"/>
      <c r="M16" s="33">
        <f>IF(COUNT(M17:M20)=COUNTA(M17:M20),AVERAGE(M17:M20)*J16,"ISI DULU")</f>
        <v>1</v>
      </c>
      <c r="N16" s="34">
        <f>M16/J16</f>
        <v>1</v>
      </c>
      <c r="P16" s="41"/>
    </row>
    <row r="17" spans="1:16" customFormat="1" ht="100.8" x14ac:dyDescent="0.3">
      <c r="A17" s="35"/>
      <c r="B17" s="36"/>
      <c r="C17" s="36"/>
      <c r="D17" s="4" t="s">
        <v>12</v>
      </c>
      <c r="E17" s="3" t="s">
        <v>179</v>
      </c>
      <c r="F17" s="7"/>
      <c r="G17" s="6" t="s">
        <v>177</v>
      </c>
      <c r="H17" s="8"/>
      <c r="I17" s="3" t="s">
        <v>180</v>
      </c>
      <c r="J17" s="38"/>
      <c r="K17" s="6" t="s">
        <v>162</v>
      </c>
      <c r="L17" s="37" t="s">
        <v>436</v>
      </c>
      <c r="M17" s="6">
        <f>IF(K17="Ya/Tidak",IF(L17="Ya",1,IF(L17="Tidak",0,"Blm Diisi")),IF(K17="A/B/C",IF(L17="A",1,IF(L17="B",0.5,IF(L17="C",0,"Blm Diisi"))),IF(K17="A/B/C/D",IF(L17="A",1,IF(L17="B",0.67,IF(L17="C",0.33,IF(L17="D",0,"Blm Diisi")))),IF(K17="A/B/C/D/E",IF(L17="A",1,IF(L17="B",0.75,IF(L17="C",0.5,IF(L17="D",0.25,IF(L17="E",0,"Blm Diisi")))))))))</f>
        <v>1</v>
      </c>
      <c r="N17" s="38"/>
      <c r="P17" s="37"/>
    </row>
    <row r="18" spans="1:16" customFormat="1" ht="43.2" x14ac:dyDescent="0.3">
      <c r="A18" s="35"/>
      <c r="B18" s="36"/>
      <c r="C18" s="36"/>
      <c r="D18" s="4" t="s">
        <v>16</v>
      </c>
      <c r="E18" s="3" t="s">
        <v>183</v>
      </c>
      <c r="F18" s="7"/>
      <c r="G18" s="6" t="s">
        <v>177</v>
      </c>
      <c r="H18" s="8"/>
      <c r="I18" s="3" t="s">
        <v>487</v>
      </c>
      <c r="J18" s="8"/>
      <c r="K18" s="6" t="s">
        <v>161</v>
      </c>
      <c r="L18" s="132" t="s">
        <v>436</v>
      </c>
      <c r="M18" s="6">
        <f>IF(K18="Ya/Tidak",IF(L18="Ya",1,IF(L18="Tidak",0,"Blm Diisi")),IF(K18="A/B/C",IF(L18="A",1,IF(L18="B",0.5,IF(L18="C",0,"Blm Diisi"))),IF(K18="A/B/C/D",IF(L18="A",1,IF(L18="B",0.67,IF(L18="C",0.33,IF(L18="D",0,"Blm Diisi")))),IF(K18="A/B/C/D/E",IF(L18="A",1,IF(L18="B",0.75,IF(L18="C",0.5,IF(L18="D",0.25,IF(L18="E",0,"Blm Diisi")))))))))</f>
        <v>1</v>
      </c>
      <c r="N18" s="38"/>
      <c r="P18" s="37"/>
    </row>
    <row r="19" spans="1:16" customFormat="1" ht="57.6" x14ac:dyDescent="0.3">
      <c r="A19" s="35"/>
      <c r="B19" s="36"/>
      <c r="C19" s="36"/>
      <c r="D19" s="4" t="s">
        <v>185</v>
      </c>
      <c r="E19" s="3" t="s">
        <v>186</v>
      </c>
      <c r="F19" s="6" t="s">
        <v>150</v>
      </c>
      <c r="G19" s="7"/>
      <c r="H19" s="8"/>
      <c r="I19" s="3" t="s">
        <v>187</v>
      </c>
      <c r="J19" s="8"/>
      <c r="K19" s="6" t="s">
        <v>161</v>
      </c>
      <c r="L19" s="132" t="s">
        <v>436</v>
      </c>
      <c r="M19" s="6">
        <f>IF(K19="Ya/Tidak",IF(L19="Ya",1,IF(L19="Tidak",0,"Blm Diisi")),IF(K19="A/B/C",IF(L19="A",1,IF(L19="B",0.5,IF(L19="C",0,"Blm Diisi"))),IF(K19="A/B/C/D",IF(L19="A",1,IF(L19="B",0.67,IF(L19="C",0.33,IF(L19="D",0,"Blm Diisi")))),IF(K19="A/B/C/D/E",IF(L19="A",1,IF(L19="B",0.75,IF(L19="C",0.5,IF(L19="D",0.25,IF(L19="E",0,"Blm Diisi")))))))))</f>
        <v>1</v>
      </c>
      <c r="N19" s="38"/>
      <c r="P19" s="37"/>
    </row>
    <row r="20" spans="1:16" customFormat="1" ht="86.4" x14ac:dyDescent="0.3">
      <c r="A20" s="35"/>
      <c r="B20" s="36"/>
      <c r="C20" s="36"/>
      <c r="D20" s="4" t="s">
        <v>211</v>
      </c>
      <c r="E20" s="2" t="s">
        <v>437</v>
      </c>
      <c r="F20" s="6"/>
      <c r="G20" s="7"/>
      <c r="H20" s="8"/>
      <c r="I20" s="3" t="s">
        <v>11</v>
      </c>
      <c r="J20" s="8"/>
      <c r="K20" s="6" t="s">
        <v>162</v>
      </c>
      <c r="L20" s="132" t="s">
        <v>436</v>
      </c>
      <c r="M20" s="6">
        <f>IF(K20="Ya/Tidak",IF(L20="Ya",1,IF(L20="Tidak",0,"Blm Diisi")),IF(K20="A/B/C",IF(L20="A",1,IF(L20="B",0.5,IF(L20="C",0,"Blm Diisi"))),IF(K20="A/B/C/D",IF(L20="A",1,IF(L20="B",0.67,IF(L20="C",0.33,IF(L20="D",0,"Blm Diisi")))),IF(K20="A/B/C/D/E",IF(L20="A",1,IF(L20="B",0.75,IF(L20="C",0.5,IF(L20="D",0.25,IF(L20="E",0,"Blm Diisi")))))))))</f>
        <v>1</v>
      </c>
      <c r="N20" s="38"/>
      <c r="P20" s="37"/>
    </row>
    <row r="21" spans="1:16" customFormat="1" x14ac:dyDescent="0.3">
      <c r="A21" s="29"/>
      <c r="B21" s="30"/>
      <c r="C21" s="30">
        <v>4</v>
      </c>
      <c r="D21" s="203" t="s">
        <v>17</v>
      </c>
      <c r="E21" s="203"/>
      <c r="F21" s="31"/>
      <c r="G21" s="31"/>
      <c r="H21" s="32">
        <v>0.5</v>
      </c>
      <c r="I21" s="32"/>
      <c r="J21" s="32">
        <v>0.5</v>
      </c>
      <c r="K21" s="33"/>
      <c r="L21" s="33"/>
      <c r="M21" s="33">
        <f>IF(COUNT(M22:M23)=COUNTA(M22:M23),AVERAGE(M22:M23)*J21,"ISI DULU")</f>
        <v>0.5</v>
      </c>
      <c r="N21" s="34">
        <f>M21/J21</f>
        <v>1</v>
      </c>
      <c r="P21" s="41"/>
    </row>
    <row r="22" spans="1:16" customFormat="1" ht="115.2" x14ac:dyDescent="0.3">
      <c r="A22" s="35"/>
      <c r="B22" s="36"/>
      <c r="C22" s="36"/>
      <c r="D22" s="4" t="s">
        <v>8</v>
      </c>
      <c r="E22" s="3" t="s">
        <v>455</v>
      </c>
      <c r="F22" s="6" t="s">
        <v>150</v>
      </c>
      <c r="G22" s="7"/>
      <c r="H22" s="8"/>
      <c r="I22" s="2" t="s">
        <v>434</v>
      </c>
      <c r="J22" s="8"/>
      <c r="K22" s="6" t="s">
        <v>162</v>
      </c>
      <c r="L22" s="132" t="s">
        <v>436</v>
      </c>
      <c r="M22" s="6">
        <f>IF(K22="Ya/Tidak",IF(L22="Ya",1,IF(L22="Tidak",0,"Blm Diisi")),IF(K22="A/B/C",IF(L22="A",1,IF(L22="B",0.5,IF(L22="C",0,"Blm Diisi"))),IF(K22="A/B/C/D",IF(L22="A",1,IF(L22="B",0.67,IF(L22="C",0.33,IF(L22="D",0,"Blm Diisi")))),IF(K22="A/B/C/D/E",IF(L22="A",1,IF(L22="B",0.75,IF(L22="C",0.5,IF(L22="D",0.25,IF(L22="E",0,"Blm Diisi")))))))))</f>
        <v>1</v>
      </c>
      <c r="N22" s="38"/>
      <c r="P22" s="37"/>
    </row>
    <row r="23" spans="1:16" customFormat="1" ht="115.2" x14ac:dyDescent="0.3">
      <c r="A23" s="35"/>
      <c r="B23" s="36"/>
      <c r="C23" s="36"/>
      <c r="D23" s="4" t="s">
        <v>10</v>
      </c>
      <c r="E23" s="3" t="s">
        <v>456</v>
      </c>
      <c r="F23" s="6" t="s">
        <v>150</v>
      </c>
      <c r="G23" s="7"/>
      <c r="H23" s="8"/>
      <c r="I23" s="2" t="s">
        <v>147</v>
      </c>
      <c r="J23" s="8"/>
      <c r="K23" s="6" t="s">
        <v>162</v>
      </c>
      <c r="L23" s="132" t="s">
        <v>436</v>
      </c>
      <c r="M23" s="6">
        <f>IF(K23="Ya/Tidak",IF(L23="Ya",1,IF(L23="Tidak",0,"Blm Diisi")),IF(K23="A/B/C",IF(L23="A",1,IF(L23="B",0.5,IF(L23="C",0,"Blm Diisi"))),IF(K23="A/B/C/D",IF(L23="A",1,IF(L23="B",0.67,IF(L23="C",0.33,IF(L23="D",0,"Blm Diisi")))),IF(K23="A/B/C/D/E",IF(L23="A",1,IF(L23="B",0.75,IF(L23="C",0.5,IF(L23="D",0.25,IF(L23="E",0,"Blm Diisi")))))))))</f>
        <v>1</v>
      </c>
      <c r="N23" s="38"/>
      <c r="P23" s="37"/>
    </row>
    <row r="24" spans="1:16" customFormat="1" x14ac:dyDescent="0.3">
      <c r="A24" s="44"/>
      <c r="B24" s="45" t="s">
        <v>19</v>
      </c>
      <c r="C24" s="46" t="s">
        <v>20</v>
      </c>
      <c r="D24" s="47"/>
      <c r="E24" s="48"/>
      <c r="F24" s="49"/>
      <c r="G24" s="49"/>
      <c r="H24" s="50">
        <v>1.25</v>
      </c>
      <c r="I24" s="50"/>
      <c r="J24" s="50"/>
      <c r="K24" s="51"/>
      <c r="L24" s="52"/>
      <c r="M24" s="51">
        <f>M25</f>
        <v>1.25</v>
      </c>
      <c r="N24" s="53">
        <f>M24/H24</f>
        <v>1</v>
      </c>
      <c r="P24" s="52"/>
    </row>
    <row r="25" spans="1:16" customFormat="1" x14ac:dyDescent="0.3">
      <c r="A25" s="29"/>
      <c r="B25" s="30"/>
      <c r="C25" s="30">
        <v>1</v>
      </c>
      <c r="D25" s="203" t="s">
        <v>21</v>
      </c>
      <c r="E25" s="203"/>
      <c r="F25" s="31"/>
      <c r="G25" s="31"/>
      <c r="H25" s="32">
        <v>1.25</v>
      </c>
      <c r="I25" s="32"/>
      <c r="J25" s="32">
        <v>1.25</v>
      </c>
      <c r="K25" s="33"/>
      <c r="L25" s="133"/>
      <c r="M25" s="33">
        <f>IF(COUNT(M26:M27)=COUNTA(M26:M27),AVERAGE(M26:M27)*J25,"ISI DULU")</f>
        <v>1.25</v>
      </c>
      <c r="N25" s="34">
        <f>M25/J25</f>
        <v>1</v>
      </c>
      <c r="P25" s="41"/>
    </row>
    <row r="26" spans="1:16" customFormat="1" ht="86.4" x14ac:dyDescent="0.3">
      <c r="A26" s="35"/>
      <c r="B26" s="36"/>
      <c r="C26" s="36"/>
      <c r="D26" s="4" t="s">
        <v>8</v>
      </c>
      <c r="E26" s="200" t="s">
        <v>457</v>
      </c>
      <c r="F26" s="6" t="s">
        <v>150</v>
      </c>
      <c r="G26" s="7"/>
      <c r="H26" s="8"/>
      <c r="I26" s="146" t="s">
        <v>439</v>
      </c>
      <c r="J26" s="8"/>
      <c r="K26" s="6" t="s">
        <v>161</v>
      </c>
      <c r="L26" s="132" t="s">
        <v>436</v>
      </c>
      <c r="M26" s="6">
        <f>IF(K26="Ya/Tidak",IF(L26="Ya",1,IF(L26="Tidak",0,"Blm Diisi")),IF(K26="A/B/C",IF(L26="A",1,IF(L26="B",0.5,IF(L26="C",0,"Blm Diisi"))),IF(K26="A/B/C/D",IF(L26="A",1,IF(L26="B",0.67,IF(L26="C",0.33,IF(L26="D",0,"Blm Diisi")))),IF(K26="A/B/C/D/E",IF(L26="A",1,IF(L26="B",0.75,IF(L26="C",0.5,IF(L26="D",0.25,IF(L26="E",0,"Blm Diisi")))))))))</f>
        <v>1</v>
      </c>
      <c r="N26" s="38"/>
      <c r="P26" s="37"/>
    </row>
    <row r="27" spans="1:16" customFormat="1" ht="86.4" x14ac:dyDescent="0.3">
      <c r="A27" s="35"/>
      <c r="B27" s="36"/>
      <c r="C27" s="36"/>
      <c r="D27" s="4" t="s">
        <v>9</v>
      </c>
      <c r="E27" s="3" t="s">
        <v>193</v>
      </c>
      <c r="F27" s="6" t="s">
        <v>150</v>
      </c>
      <c r="G27" s="7"/>
      <c r="H27" s="8"/>
      <c r="I27" s="3" t="s">
        <v>22</v>
      </c>
      <c r="J27" s="8"/>
      <c r="K27" s="6" t="s">
        <v>161</v>
      </c>
      <c r="L27" s="132" t="s">
        <v>436</v>
      </c>
      <c r="M27" s="6">
        <f>IF(K27="Ya/Tidak",IF(L27="Ya",1,IF(L27="Tidak",0,"Blm Diisi")),IF(K27="A/B/C",IF(L27="A",1,IF(L27="B",0.5,IF(L27="C",0,"Blm Diisi"))),IF(K27="A/B/C/D",IF(L27="A",1,IF(L27="B",0.67,IF(L27="C",0.33,IF(L27="D",0,"Blm Diisi")))),IF(K27="A/B/C/D/E",IF(L27="A",1,IF(L27="B",0.75,IF(L27="C",0.5,IF(L27="D",0.25,IF(L27="E",0,"Blm Diisi")))))))))</f>
        <v>1</v>
      </c>
      <c r="N27" s="38"/>
      <c r="P27" s="37"/>
    </row>
    <row r="28" spans="1:16" customFormat="1" x14ac:dyDescent="0.3">
      <c r="A28" s="29"/>
      <c r="B28" s="30"/>
      <c r="C28" s="30">
        <v>2</v>
      </c>
      <c r="D28" s="203" t="s">
        <v>194</v>
      </c>
      <c r="E28" s="203"/>
      <c r="F28" s="31"/>
      <c r="G28" s="31"/>
      <c r="H28" s="32">
        <v>2.5</v>
      </c>
      <c r="I28" s="32"/>
      <c r="J28" s="32"/>
      <c r="K28" s="33"/>
      <c r="L28" s="133"/>
      <c r="M28" s="33"/>
      <c r="N28" s="34"/>
      <c r="P28" s="41"/>
    </row>
    <row r="29" spans="1:16" customFormat="1" x14ac:dyDescent="0.3">
      <c r="A29" s="44"/>
      <c r="B29" s="45" t="s">
        <v>23</v>
      </c>
      <c r="C29" s="46" t="s">
        <v>24</v>
      </c>
      <c r="D29" s="47"/>
      <c r="E29" s="48"/>
      <c r="F29" s="49"/>
      <c r="G29" s="49"/>
      <c r="H29" s="50">
        <v>1.5</v>
      </c>
      <c r="I29" s="50"/>
      <c r="J29" s="50"/>
      <c r="K29" s="51"/>
      <c r="L29" s="52"/>
      <c r="M29" s="51">
        <f>M30</f>
        <v>1.5</v>
      </c>
      <c r="N29" s="53">
        <f>M29/H29</f>
        <v>1</v>
      </c>
      <c r="P29" s="52"/>
    </row>
    <row r="30" spans="1:16" customFormat="1" x14ac:dyDescent="0.3">
      <c r="A30" s="29"/>
      <c r="B30" s="30"/>
      <c r="C30" s="56" t="s">
        <v>25</v>
      </c>
      <c r="D30" s="56" t="s">
        <v>26</v>
      </c>
      <c r="E30" s="198"/>
      <c r="F30" s="31"/>
      <c r="G30" s="31"/>
      <c r="H30" s="32">
        <v>1.5</v>
      </c>
      <c r="I30" s="57"/>
      <c r="J30" s="32">
        <v>1.5</v>
      </c>
      <c r="K30" s="33"/>
      <c r="L30" s="133"/>
      <c r="M30" s="33">
        <f>IF(COUNT(M31:M32)=COUNTA(M31:M32),AVERAGE(M31:M32)*J30,"ISI DULU")</f>
        <v>1.5</v>
      </c>
      <c r="N30" s="34">
        <f>M30/J30</f>
        <v>1</v>
      </c>
      <c r="P30" s="41"/>
    </row>
    <row r="31" spans="1:16" customFormat="1" ht="86.4" x14ac:dyDescent="0.3">
      <c r="A31" s="35"/>
      <c r="B31" s="36"/>
      <c r="C31" s="58"/>
      <c r="D31" s="4" t="s">
        <v>16</v>
      </c>
      <c r="E31" s="3" t="s">
        <v>458</v>
      </c>
      <c r="F31" s="6" t="s">
        <v>150</v>
      </c>
      <c r="G31" s="7"/>
      <c r="H31" s="8"/>
      <c r="I31" s="3" t="s">
        <v>435</v>
      </c>
      <c r="J31" s="8"/>
      <c r="K31" s="6" t="s">
        <v>161</v>
      </c>
      <c r="L31" s="132" t="s">
        <v>436</v>
      </c>
      <c r="M31" s="6">
        <f>IF(K31="Ya/Tidak",IF(L31="Ya",1,IF(L31="Tidak",0,"Blm Diisi")),IF(K31="A/B/C",IF(L31="A",1,IF(L31="B",0.5,IF(L31="C",0,"Blm Diisi"))),IF(K31="A/B/C/D",IF(L31="A",1,IF(L31="B",0.67,IF(L31="C",0.33,IF(L31="D",0,"Blm Diisi")))),IF(K31="A/B/C/D/E",IF(L31="A",1,IF(L31="B",0.75,IF(L31="C",0.5,IF(L31="D",0.25,IF(L31="E",0,"Blm Diisi")))))))))</f>
        <v>1</v>
      </c>
      <c r="N31" s="38"/>
      <c r="P31" s="37"/>
    </row>
    <row r="32" spans="1:16" customFormat="1" ht="28.8" x14ac:dyDescent="0.3">
      <c r="A32" s="35"/>
      <c r="B32" s="36"/>
      <c r="C32" s="58"/>
      <c r="D32" s="4" t="s">
        <v>440</v>
      </c>
      <c r="E32" s="1" t="s">
        <v>27</v>
      </c>
      <c r="F32" s="6"/>
      <c r="G32" s="7"/>
      <c r="H32" s="8"/>
      <c r="I32" s="3" t="s">
        <v>14</v>
      </c>
      <c r="J32" s="8"/>
      <c r="K32" s="6" t="s">
        <v>14</v>
      </c>
      <c r="L32" s="132" t="s">
        <v>150</v>
      </c>
      <c r="M32" s="6">
        <f>IF(K32="Ya/Tidak",IF(L32="Ya",1,IF(L32="Tidak",0,"Blm Diisi")),IF(K32="A/B/C",IF(L32="A",1,IF(L32="B",0.5,IF(L32="C",0,"Blm Diisi"))),IF(K32="A/B/C/D",IF(L32="A",1,IF(L32="B",0.67,IF(L32="C",0.33,IF(L32="D",0,"Blm Diisi")))),IF(K32="A/B/C/D/E",IF(L32="A",1,IF(L32="B",0.75,IF(L32="C",0.5,IF(L32="D",0.25,IF(L32="E",0,"Blm Diisi")))))))))</f>
        <v>1</v>
      </c>
      <c r="N32" s="38"/>
      <c r="P32" s="37"/>
    </row>
    <row r="33" spans="1:16" customFormat="1" x14ac:dyDescent="0.3">
      <c r="A33" s="29"/>
      <c r="B33" s="30"/>
      <c r="C33" s="56" t="s">
        <v>28</v>
      </c>
      <c r="D33" s="56" t="s">
        <v>29</v>
      </c>
      <c r="E33" s="59"/>
      <c r="F33" s="31"/>
      <c r="G33" s="31"/>
      <c r="H33" s="32">
        <v>3</v>
      </c>
      <c r="I33" s="59"/>
      <c r="J33" s="32"/>
      <c r="K33" s="60"/>
      <c r="L33" s="133"/>
      <c r="M33" s="33"/>
      <c r="N33" s="34"/>
      <c r="P33" s="61"/>
    </row>
    <row r="34" spans="1:16" customFormat="1" x14ac:dyDescent="0.3">
      <c r="A34" s="44"/>
      <c r="B34" s="45" t="s">
        <v>31</v>
      </c>
      <c r="C34" s="46" t="s">
        <v>32</v>
      </c>
      <c r="D34" s="47"/>
      <c r="E34" s="48"/>
      <c r="F34" s="49"/>
      <c r="G34" s="49"/>
      <c r="H34" s="50">
        <v>2</v>
      </c>
      <c r="I34" s="50"/>
      <c r="J34" s="50"/>
      <c r="K34" s="51"/>
      <c r="L34" s="52"/>
      <c r="M34" s="51">
        <f>M35+M39+M42</f>
        <v>2</v>
      </c>
      <c r="N34" s="53">
        <f>M34/H34</f>
        <v>1</v>
      </c>
      <c r="P34" s="52"/>
    </row>
    <row r="35" spans="1:16" customFormat="1" x14ac:dyDescent="0.3">
      <c r="A35" s="29"/>
      <c r="B35" s="30"/>
      <c r="C35" s="30">
        <v>1</v>
      </c>
      <c r="D35" s="203" t="s">
        <v>33</v>
      </c>
      <c r="E35" s="203"/>
      <c r="F35" s="31"/>
      <c r="G35" s="31"/>
      <c r="H35" s="32">
        <v>0.625</v>
      </c>
      <c r="I35" s="32"/>
      <c r="J35" s="32">
        <v>0.625</v>
      </c>
      <c r="K35" s="33"/>
      <c r="L35" s="133"/>
      <c r="M35" s="33">
        <f>IF(COUNT(M36:M38)=COUNTA(M36:M38),AVERAGE(M36:M38)*J35,"ISI DULU")</f>
        <v>0.625</v>
      </c>
      <c r="N35" s="34">
        <f>M35/J35</f>
        <v>1</v>
      </c>
      <c r="P35" s="41"/>
    </row>
    <row r="36" spans="1:16" customFormat="1" ht="57.6" x14ac:dyDescent="0.3">
      <c r="A36" s="35"/>
      <c r="B36" s="36"/>
      <c r="C36" s="36"/>
      <c r="D36" s="4" t="s">
        <v>9</v>
      </c>
      <c r="E36" s="3" t="s">
        <v>36</v>
      </c>
      <c r="F36" s="6" t="s">
        <v>150</v>
      </c>
      <c r="G36" s="7"/>
      <c r="H36" s="8"/>
      <c r="I36" s="3" t="s">
        <v>37</v>
      </c>
      <c r="J36" s="8"/>
      <c r="K36" s="6" t="s">
        <v>162</v>
      </c>
      <c r="L36" s="132" t="s">
        <v>436</v>
      </c>
      <c r="M36" s="6">
        <f>IF(K36="Ya/Tidak",IF(L36="Ya",1,IF(L36="Tidak",0,"Blm Diisi")),IF(K36="A/B/C",IF(L36="A",1,IF(L36="B",0.5,IF(L36="C",0,"Blm Diisi"))),IF(K36="A/B/C/D",IF(L36="A",1,IF(L36="B",0.67,IF(L36="C",0.33,IF(L36="D",0,"Blm Diisi")))),IF(K36="A/B/C/D/E",IF(L36="A",1,IF(L36="B",0.75,IF(L36="C",0.5,IF(L36="D",0.25,IF(L36="E",0,"Blm Diisi")))))))))</f>
        <v>1</v>
      </c>
      <c r="N36" s="38"/>
      <c r="P36" s="37"/>
    </row>
    <row r="37" spans="1:16" customFormat="1" ht="57.6" x14ac:dyDescent="0.3">
      <c r="A37" s="35"/>
      <c r="B37" s="36"/>
      <c r="C37" s="36"/>
      <c r="D37" s="4" t="s">
        <v>10</v>
      </c>
      <c r="E37" s="3" t="s">
        <v>38</v>
      </c>
      <c r="F37" s="6" t="s">
        <v>150</v>
      </c>
      <c r="G37" s="7"/>
      <c r="H37" s="8"/>
      <c r="I37" s="3" t="s">
        <v>153</v>
      </c>
      <c r="J37" s="8"/>
      <c r="K37" s="6" t="s">
        <v>162</v>
      </c>
      <c r="L37" s="132" t="s">
        <v>436</v>
      </c>
      <c r="M37" s="6">
        <f>IF(K37="Ya/Tidak",IF(L37="Ya",1,IF(L37="Tidak",0,"Blm Diisi")),IF(K37="A/B/C",IF(L37="A",1,IF(L37="B",0.5,IF(L37="C",0,"Blm Diisi"))),IF(K37="A/B/C/D",IF(L37="A",1,IF(L37="B",0.67,IF(L37="C",0.33,IF(L37="D",0,"Blm Diisi")))),IF(K37="A/B/C/D/E",IF(L37="A",1,IF(L37="B",0.75,IF(L37="C",0.5,IF(L37="D",0.25,IF(L37="E",0,"Blm Diisi")))))))))</f>
        <v>1</v>
      </c>
      <c r="N37" s="38"/>
      <c r="P37" s="37"/>
    </row>
    <row r="38" spans="1:16" customFormat="1" ht="100.8" x14ac:dyDescent="0.3">
      <c r="A38" s="35"/>
      <c r="B38" s="36"/>
      <c r="C38" s="36"/>
      <c r="D38" s="4" t="s">
        <v>12</v>
      </c>
      <c r="E38" s="3" t="s">
        <v>40</v>
      </c>
      <c r="F38" s="6" t="s">
        <v>150</v>
      </c>
      <c r="G38" s="7"/>
      <c r="H38" s="8"/>
      <c r="I38" s="3" t="s">
        <v>41</v>
      </c>
      <c r="J38" s="8"/>
      <c r="K38" s="6" t="s">
        <v>162</v>
      </c>
      <c r="L38" s="132" t="s">
        <v>436</v>
      </c>
      <c r="M38" s="6">
        <f>IF(K38="Ya/Tidak",IF(L38="Ya",1,IF(L38="Tidak",0,"Blm Diisi")),IF(K38="A/B/C",IF(L38="A",1,IF(L38="B",0.5,IF(L38="C",0,"Blm Diisi"))),IF(K38="A/B/C/D",IF(L38="A",1,IF(L38="B",0.67,IF(L38="C",0.33,IF(L38="D",0,"Blm Diisi")))),IF(K38="A/B/C/D/E",IF(L38="A",1,IF(L38="B",0.75,IF(L38="C",0.5,IF(L38="D",0.25,IF(L38="E",0,"Blm Diisi")))))))))</f>
        <v>1</v>
      </c>
      <c r="N38" s="38"/>
      <c r="P38" s="37"/>
    </row>
    <row r="39" spans="1:16" customFormat="1" x14ac:dyDescent="0.3">
      <c r="A39" s="29"/>
      <c r="B39" s="30"/>
      <c r="C39" s="30">
        <v>2</v>
      </c>
      <c r="D39" s="203" t="s">
        <v>42</v>
      </c>
      <c r="E39" s="203"/>
      <c r="F39" s="31"/>
      <c r="G39" s="31"/>
      <c r="H39" s="32">
        <v>0.75</v>
      </c>
      <c r="I39" s="32"/>
      <c r="J39" s="32">
        <v>0.75</v>
      </c>
      <c r="K39" s="33"/>
      <c r="L39" s="133"/>
      <c r="M39" s="33">
        <f>IF(COUNT(M40:M41)=COUNTA(M40:M41),AVERAGE(M40:M41)*J39,"ISI DULU")</f>
        <v>0.75</v>
      </c>
      <c r="N39" s="34">
        <f>M39/J39</f>
        <v>1</v>
      </c>
      <c r="P39" s="41"/>
    </row>
    <row r="40" spans="1:16" customFormat="1" ht="57.6" x14ac:dyDescent="0.3">
      <c r="A40" s="35"/>
      <c r="B40" s="36"/>
      <c r="C40" s="36"/>
      <c r="D40" s="4" t="s">
        <v>10</v>
      </c>
      <c r="E40" s="3" t="s">
        <v>44</v>
      </c>
      <c r="F40" s="6" t="s">
        <v>150</v>
      </c>
      <c r="G40" s="7"/>
      <c r="H40" s="8"/>
      <c r="I40" s="3" t="s">
        <v>45</v>
      </c>
      <c r="J40" s="8"/>
      <c r="K40" s="6" t="s">
        <v>162</v>
      </c>
      <c r="L40" s="132" t="s">
        <v>436</v>
      </c>
      <c r="M40" s="6">
        <f>IF(K40="Ya/Tidak",IF(L40="Ya",1,IF(L40="Tidak",0,"Blm Diisi")),IF(K40="A/B/C",IF(L40="A",1,IF(L40="B",0.5,IF(L40="C",0,"Blm Diisi"))),IF(K40="A/B/C/D",IF(L40="A",1,IF(L40="B",0.67,IF(L40="C",0.33,IF(L40="D",0,"Blm Diisi")))),IF(K40="A/B/C/D/E",IF(L40="A",1,IF(L40="B",0.75,IF(L40="C",0.5,IF(L40="D",0.25,IF(L40="E",0,"Blm Diisi")))))))))</f>
        <v>1</v>
      </c>
      <c r="N40" s="38"/>
      <c r="P40" s="37"/>
    </row>
    <row r="41" spans="1:16" customFormat="1" ht="72" x14ac:dyDescent="0.3">
      <c r="A41" s="35"/>
      <c r="B41" s="36"/>
      <c r="C41" s="36"/>
      <c r="D41" s="4" t="s">
        <v>12</v>
      </c>
      <c r="E41" s="3" t="s">
        <v>221</v>
      </c>
      <c r="F41" s="6" t="s">
        <v>150</v>
      </c>
      <c r="G41" s="7"/>
      <c r="H41" s="8"/>
      <c r="I41" s="3" t="s">
        <v>45</v>
      </c>
      <c r="J41" s="6"/>
      <c r="K41" s="6" t="s">
        <v>162</v>
      </c>
      <c r="L41" s="37" t="s">
        <v>436</v>
      </c>
      <c r="M41" s="6">
        <f>IF(K41="Ya/Tidak",IF(L41="Ya",1,IF(L41="Tidak",0,"Blm Diisi")),IF(K41="A/B/C",IF(L41="A",1,IF(L41="B",0.5,IF(L41="C",0,"Blm Diisi"))),IF(K41="A/B/C/D",IF(L41="A",1,IF(L41="B",0.67,IF(L41="C",0.33,IF(L41="D",0,"Blm Diisi")))),IF(K41="A/B/C/D/E",IF(L41="A",1,IF(L41="B",0.75,IF(L41="C",0.5,IF(L41="D",0.25,IF(L41="E",0,"Blm Diisi")))))))))</f>
        <v>1</v>
      </c>
      <c r="N41" s="38"/>
      <c r="P41" s="37"/>
    </row>
    <row r="42" spans="1:16" customFormat="1" x14ac:dyDescent="0.3">
      <c r="A42" s="29"/>
      <c r="B42" s="30"/>
      <c r="C42" s="30">
        <v>3</v>
      </c>
      <c r="D42" s="203" t="s">
        <v>46</v>
      </c>
      <c r="E42" s="203"/>
      <c r="F42" s="31"/>
      <c r="G42" s="31"/>
      <c r="H42" s="32">
        <v>0.625</v>
      </c>
      <c r="I42" s="32"/>
      <c r="J42" s="32">
        <v>0.625</v>
      </c>
      <c r="K42" s="33"/>
      <c r="L42" s="133"/>
      <c r="M42" s="33">
        <f>IF(COUNT(M43:M44)=COUNTA(M43:M44),AVERAGE(M43:M44)*J42,"ISI DULU")</f>
        <v>0.625</v>
      </c>
      <c r="N42" s="34">
        <f>M42/J42</f>
        <v>1</v>
      </c>
      <c r="P42" s="41"/>
    </row>
    <row r="43" spans="1:16" customFormat="1" ht="57.6" x14ac:dyDescent="0.3">
      <c r="A43" s="35"/>
      <c r="B43" s="36"/>
      <c r="C43" s="36"/>
      <c r="D43" s="4" t="s">
        <v>9</v>
      </c>
      <c r="E43" s="3" t="s">
        <v>47</v>
      </c>
      <c r="F43" s="6" t="s">
        <v>150</v>
      </c>
      <c r="G43" s="7"/>
      <c r="H43" s="8"/>
      <c r="I43" s="55" t="s">
        <v>48</v>
      </c>
      <c r="J43" s="8"/>
      <c r="K43" s="6" t="s">
        <v>162</v>
      </c>
      <c r="L43" s="132" t="s">
        <v>436</v>
      </c>
      <c r="M43" s="6">
        <f>IF(K43="Ya/Tidak",IF(L43="Ya",1,IF(L43="Tidak",0,"Blm Diisi")),IF(K43="A/B/C",IF(L43="A",1,IF(L43="B",0.5,IF(L43="C",0,"Blm Diisi"))),IF(K43="A/B/C/D",IF(L43="A",1,IF(L43="B",0.67,IF(L43="C",0.33,IF(L43="D",0,"Blm Diisi")))),IF(K43="A/B/C/D/E",IF(L43="A",1,IF(L43="B",0.75,IF(L43="C",0.5,IF(L43="D",0.25,IF(L43="E",0,"Blm Diisi")))))))))</f>
        <v>1</v>
      </c>
      <c r="N43" s="38"/>
      <c r="P43" s="37"/>
    </row>
    <row r="44" spans="1:16" customFormat="1" ht="72" x14ac:dyDescent="0.3">
      <c r="A44" s="35"/>
      <c r="B44" s="36"/>
      <c r="C44" s="36"/>
      <c r="D44" s="4" t="s">
        <v>10</v>
      </c>
      <c r="E44" s="3" t="s">
        <v>49</v>
      </c>
      <c r="F44" s="6" t="s">
        <v>150</v>
      </c>
      <c r="G44" s="7"/>
      <c r="H44" s="8"/>
      <c r="I44" s="3" t="s">
        <v>50</v>
      </c>
      <c r="J44" s="8"/>
      <c r="K44" s="6" t="s">
        <v>161</v>
      </c>
      <c r="L44" s="132" t="s">
        <v>436</v>
      </c>
      <c r="M44" s="6">
        <f>IF(K44="Ya/Tidak",IF(L44="Ya",1,IF(L44="Tidak",0,"Blm Diisi")),IF(K44="A/B/C",IF(L44="A",1,IF(L44="B",0.5,IF(L44="C",0,"Blm Diisi"))),IF(K44="A/B/C/D",IF(L44="A",1,IF(L44="B",0.67,IF(L44="C",0.33,IF(L44="D",0,"Blm Diisi")))),IF(K44="A/B/C/D/E",IF(L44="A",1,IF(L44="B",0.75,IF(L44="C",0.5,IF(L44="D",0.25,IF(L44="E",0,"Blm Diisi")))))))))</f>
        <v>1</v>
      </c>
      <c r="N44" s="38"/>
      <c r="P44" s="37"/>
    </row>
    <row r="45" spans="1:16" customFormat="1" ht="15" customHeight="1" x14ac:dyDescent="0.3">
      <c r="A45" s="29"/>
      <c r="B45" s="30"/>
      <c r="C45" s="30">
        <v>4</v>
      </c>
      <c r="D45" s="203" t="s">
        <v>224</v>
      </c>
      <c r="E45" s="203"/>
      <c r="F45" s="60"/>
      <c r="G45" s="31"/>
      <c r="H45" s="32">
        <v>1</v>
      </c>
      <c r="I45" s="59"/>
      <c r="J45" s="32"/>
      <c r="K45" s="60"/>
      <c r="L45" s="63"/>
      <c r="M45" s="33"/>
      <c r="N45" s="34"/>
      <c r="P45" s="63"/>
    </row>
    <row r="46" spans="1:16" customFormat="1" x14ac:dyDescent="0.3">
      <c r="A46" s="44"/>
      <c r="B46" s="45" t="s">
        <v>51</v>
      </c>
      <c r="C46" s="46" t="s">
        <v>52</v>
      </c>
      <c r="D46" s="47"/>
      <c r="E46" s="48"/>
      <c r="F46" s="49"/>
      <c r="G46" s="49"/>
      <c r="H46" s="50">
        <v>3.5</v>
      </c>
      <c r="I46" s="50"/>
      <c r="J46" s="50"/>
      <c r="K46" s="51"/>
      <c r="L46" s="52"/>
      <c r="M46" s="51">
        <f>M47+M53+M57+M64+M67+M70</f>
        <v>3.5</v>
      </c>
      <c r="N46" s="53">
        <f>M46/H46</f>
        <v>1</v>
      </c>
      <c r="P46" s="52"/>
    </row>
    <row r="47" spans="1:16" customFormat="1" x14ac:dyDescent="0.3">
      <c r="A47" s="29"/>
      <c r="B47" s="30"/>
      <c r="C47" s="30">
        <v>1</v>
      </c>
      <c r="D47" s="203" t="s">
        <v>228</v>
      </c>
      <c r="E47" s="203"/>
      <c r="F47" s="31"/>
      <c r="G47" s="31"/>
      <c r="H47" s="32">
        <v>0.5</v>
      </c>
      <c r="I47" s="32"/>
      <c r="J47" s="32">
        <v>0.5</v>
      </c>
      <c r="K47" s="33"/>
      <c r="L47" s="133"/>
      <c r="M47" s="33">
        <f>IF(COUNT(M48:M51)=COUNTA(M48:M51),AVERAGE(M48:M51)*J47,"ISI DULU")</f>
        <v>0.5</v>
      </c>
      <c r="N47" s="34">
        <f>M47/J47</f>
        <v>1</v>
      </c>
      <c r="P47" s="41"/>
    </row>
    <row r="48" spans="1:16" customFormat="1" ht="57.6" x14ac:dyDescent="0.3">
      <c r="A48" s="35"/>
      <c r="B48" s="36"/>
      <c r="C48" s="36"/>
      <c r="D48" s="4" t="s">
        <v>8</v>
      </c>
      <c r="E48" s="3" t="s">
        <v>229</v>
      </c>
      <c r="F48" s="6" t="s">
        <v>150</v>
      </c>
      <c r="G48" s="7"/>
      <c r="H48" s="8"/>
      <c r="I48" s="3" t="s">
        <v>230</v>
      </c>
      <c r="J48" s="8"/>
      <c r="K48" s="6" t="s">
        <v>162</v>
      </c>
      <c r="L48" s="132" t="s">
        <v>436</v>
      </c>
      <c r="M48" s="6">
        <f>IF(K48="Ya/Tidak",IF(L48="Ya",1,IF(L48="Tidak",0,"Blm Diisi")),IF(K48="A/B/C",IF(L48="A",1,IF(L48="B",0.5,IF(L48="C",0,"Blm Diisi"))),IF(K48="A/B/C/D",IF(L48="A",1,IF(L48="B",0.67,IF(L48="C",0.33,IF(L48="D",0,"Blm Diisi")))),IF(K48="A/B/C/D/E",IF(L48="A",1,IF(L48="B",0.75,IF(L48="C",0.5,IF(L48="D",0.25,IF(L48="E",0,"Blm Diisi")))))))))</f>
        <v>1</v>
      </c>
      <c r="N48" s="38"/>
      <c r="P48" s="37"/>
    </row>
    <row r="49" spans="1:16" customFormat="1" ht="57.6" x14ac:dyDescent="0.3">
      <c r="A49" s="35"/>
      <c r="B49" s="36"/>
      <c r="C49" s="36"/>
      <c r="D49" s="4" t="s">
        <v>9</v>
      </c>
      <c r="E49" s="3" t="s">
        <v>231</v>
      </c>
      <c r="F49" s="6" t="s">
        <v>150</v>
      </c>
      <c r="G49" s="7"/>
      <c r="H49" s="8"/>
      <c r="I49" s="3" t="s">
        <v>232</v>
      </c>
      <c r="J49" s="8"/>
      <c r="K49" s="6" t="s">
        <v>162</v>
      </c>
      <c r="L49" s="132" t="s">
        <v>436</v>
      </c>
      <c r="M49" s="6">
        <f>IF(K49="Ya/Tidak",IF(L49="Ya",1,IF(L49="Tidak",0,"Blm Diisi")),IF(K49="A/B/C",IF(L49="A",1,IF(L49="B",0.5,IF(L49="C",0,"Blm Diisi"))),IF(K49="A/B/C/D",IF(L49="A",1,IF(L49="B",0.67,IF(L49="C",0.33,IF(L49="D",0,"Blm Diisi")))),IF(K49="A/B/C/D/E",IF(L49="A",1,IF(L49="B",0.75,IF(L49="C",0.5,IF(L49="D",0.25,IF(L49="E",0,"Blm Diisi")))))))))</f>
        <v>1</v>
      </c>
      <c r="N49" s="38"/>
      <c r="P49" s="37"/>
    </row>
    <row r="50" spans="1:16" customFormat="1" ht="72" x14ac:dyDescent="0.3">
      <c r="A50" s="35"/>
      <c r="B50" s="36"/>
      <c r="C50" s="36"/>
      <c r="D50" s="4" t="s">
        <v>13</v>
      </c>
      <c r="E50" s="3" t="s">
        <v>459</v>
      </c>
      <c r="F50" s="6"/>
      <c r="G50" s="7"/>
      <c r="H50" s="8"/>
      <c r="I50" s="3" t="s">
        <v>460</v>
      </c>
      <c r="J50" s="8"/>
      <c r="K50" s="6" t="s">
        <v>162</v>
      </c>
      <c r="L50" s="132" t="s">
        <v>436</v>
      </c>
      <c r="M50" s="6">
        <f>IF(K50="Ya/Tidak",IF(L50="Ya",1,IF(L50="Tidak",0,"Blm Diisi")),IF(K50="A/B/C",IF(L50="A",1,IF(L50="B",0.5,IF(L50="C",0,"Blm Diisi"))),IF(K50="A/B/C/D",IF(L50="A",1,IF(L50="B",0.67,IF(L50="C",0.33,IF(L50="D",0,"Blm Diisi")))),IF(K50="A/B/C/D/E",IF(L50="A",1,IF(L50="B",0.75,IF(L50="C",0.5,IF(L50="D",0.25,IF(L50="E",0,"Blm Diisi")))))))))</f>
        <v>1</v>
      </c>
      <c r="N50" s="38"/>
      <c r="P50" s="37"/>
    </row>
    <row r="51" spans="1:16" customFormat="1" ht="43.2" x14ac:dyDescent="0.3">
      <c r="A51" s="35"/>
      <c r="B51" s="36"/>
      <c r="C51" s="36"/>
      <c r="D51" s="4" t="s">
        <v>185</v>
      </c>
      <c r="E51" s="3" t="s">
        <v>443</v>
      </c>
      <c r="F51" s="6"/>
      <c r="G51" s="7"/>
      <c r="H51" s="8"/>
      <c r="I51" s="3" t="s">
        <v>53</v>
      </c>
      <c r="J51" s="8"/>
      <c r="K51" s="6" t="s">
        <v>161</v>
      </c>
      <c r="L51" s="132" t="s">
        <v>436</v>
      </c>
      <c r="M51" s="6">
        <f>IF(K51="Ya/Tidak",IF(L51="Ya",1,IF(L51="Tidak",0,"Blm Diisi")),IF(K51="A/B/C",IF(L51="A",1,IF(L51="B",0.5,IF(L51="C",0,"Blm Diisi"))),IF(K51="A/B/C/D",IF(L51="A",1,IF(L51="B",0.67,IF(L51="C",0.33,IF(L51="D",0,"Blm Diisi")))),IF(K51="A/B/C/D/E",IF(L51="A",1,IF(L51="B",0.75,IF(L51="C",0.5,IF(L51="D",0.25,IF(L51="E",0,"Blm Diisi")))))))))</f>
        <v>1</v>
      </c>
      <c r="N51" s="38"/>
      <c r="P51" s="37"/>
    </row>
    <row r="52" spans="1:16" customFormat="1" x14ac:dyDescent="0.3">
      <c r="A52" s="29"/>
      <c r="B52" s="30"/>
      <c r="C52" s="30">
        <v>2</v>
      </c>
      <c r="D52" s="203" t="s">
        <v>239</v>
      </c>
      <c r="E52" s="203"/>
      <c r="F52" s="31"/>
      <c r="G52" s="31"/>
      <c r="H52" s="32">
        <v>2</v>
      </c>
      <c r="I52" s="32"/>
      <c r="J52" s="32"/>
      <c r="K52" s="33"/>
      <c r="L52" s="133"/>
      <c r="M52" s="33"/>
      <c r="N52" s="34"/>
      <c r="P52" s="41"/>
    </row>
    <row r="53" spans="1:16" customFormat="1" x14ac:dyDescent="0.3">
      <c r="A53" s="29"/>
      <c r="B53" s="30"/>
      <c r="C53" s="30">
        <v>3</v>
      </c>
      <c r="D53" s="203" t="s">
        <v>250</v>
      </c>
      <c r="E53" s="203"/>
      <c r="F53" s="31"/>
      <c r="G53" s="31"/>
      <c r="H53" s="32">
        <v>0.5</v>
      </c>
      <c r="I53" s="32"/>
      <c r="J53" s="32">
        <v>0.5</v>
      </c>
      <c r="K53" s="33"/>
      <c r="L53" s="133"/>
      <c r="M53" s="33">
        <f>IF(COUNT(M54:M55)=COUNTA(M54:M55),AVERAGE(M54:M55)*J53,"ISI DULU")</f>
        <v>0.5</v>
      </c>
      <c r="N53" s="34">
        <f>M53/J53</f>
        <v>1</v>
      </c>
      <c r="P53" s="41"/>
    </row>
    <row r="54" spans="1:16" customFormat="1" ht="57.6" x14ac:dyDescent="0.3">
      <c r="A54" s="35"/>
      <c r="B54" s="36"/>
      <c r="C54" s="36"/>
      <c r="D54" s="4" t="s">
        <v>10</v>
      </c>
      <c r="E54" s="3" t="s">
        <v>54</v>
      </c>
      <c r="F54" s="6" t="s">
        <v>150</v>
      </c>
      <c r="G54" s="7"/>
      <c r="H54" s="8"/>
      <c r="I54" s="3" t="s">
        <v>255</v>
      </c>
      <c r="J54" s="8"/>
      <c r="K54" s="6" t="s">
        <v>162</v>
      </c>
      <c r="L54" s="37" t="s">
        <v>436</v>
      </c>
      <c r="M54" s="6">
        <f>IF(K54="Ya/Tidak",IF(L54="Ya",1,IF(L54="Tidak",0,"Blm Diisi")),IF(K54="A/B/C",IF(L54="A",1,IF(L54="B",0.5,IF(L54="C",0,"Blm Diisi"))),IF(K54="A/B/C/D",IF(L54="A",1,IF(L54="B",0.67,IF(L54="C",0.33,IF(L54="D",0,"Blm Diisi")))),IF(K54="A/B/C/D/E",IF(L54="A",1,IF(L54="B",0.75,IF(L54="C",0.5,IF(L54="D",0.25,IF(L54="E",0,"Blm Diisi")))))))))</f>
        <v>1</v>
      </c>
      <c r="N54" s="38"/>
      <c r="P54" s="37"/>
    </row>
    <row r="55" spans="1:16" customFormat="1" ht="100.8" x14ac:dyDescent="0.3">
      <c r="A55" s="35"/>
      <c r="B55" s="36"/>
      <c r="C55" s="36"/>
      <c r="D55" s="4" t="s">
        <v>13</v>
      </c>
      <c r="E55" s="3" t="s">
        <v>55</v>
      </c>
      <c r="F55" s="6" t="s">
        <v>150</v>
      </c>
      <c r="G55" s="7"/>
      <c r="H55" s="8"/>
      <c r="I55" s="3" t="s">
        <v>258</v>
      </c>
      <c r="J55" s="8"/>
      <c r="K55" s="6" t="s">
        <v>162</v>
      </c>
      <c r="L55" s="132" t="s">
        <v>436</v>
      </c>
      <c r="M55" s="6">
        <f>IF(K55="Ya/Tidak",IF(L55="Ya",1,IF(L55="Tidak",0,"Blm Diisi")),IF(K55="A/B/C",IF(L55="A",1,IF(L55="B",0.5,IF(L55="C",0,"Blm Diisi"))),IF(K55="A/B/C/D",IF(L55="A",1,IF(L55="B",0.67,IF(L55="C",0.33,IF(L55="D",0,"Blm Diisi")))),IF(K55="A/B/C/D/E",IF(L55="A",1,IF(L55="B",0.75,IF(L55="C",0.5,IF(L55="D",0.25,IF(L55="E",0,"Blm Diisi")))))))))</f>
        <v>1</v>
      </c>
      <c r="N55" s="38"/>
      <c r="P55" s="37"/>
    </row>
    <row r="56" spans="1:16" customFormat="1" x14ac:dyDescent="0.3">
      <c r="A56" s="29"/>
      <c r="B56" s="30"/>
      <c r="C56" s="30">
        <v>4</v>
      </c>
      <c r="D56" s="203" t="s">
        <v>260</v>
      </c>
      <c r="E56" s="203"/>
      <c r="F56" s="31"/>
      <c r="G56" s="31"/>
      <c r="H56" s="32">
        <v>6</v>
      </c>
      <c r="I56" s="32"/>
      <c r="J56" s="32"/>
      <c r="K56" s="33"/>
      <c r="L56" s="133"/>
      <c r="M56" s="33"/>
      <c r="N56" s="34"/>
      <c r="P56" s="41"/>
    </row>
    <row r="57" spans="1:16" customFormat="1" x14ac:dyDescent="0.3">
      <c r="A57" s="29"/>
      <c r="B57" s="30"/>
      <c r="C57" s="30">
        <v>5</v>
      </c>
      <c r="D57" s="203" t="s">
        <v>271</v>
      </c>
      <c r="E57" s="203"/>
      <c r="F57" s="31"/>
      <c r="G57" s="31"/>
      <c r="H57" s="32">
        <v>1</v>
      </c>
      <c r="I57" s="32" t="s">
        <v>57</v>
      </c>
      <c r="J57" s="32">
        <v>1</v>
      </c>
      <c r="K57" s="33"/>
      <c r="L57" s="133"/>
      <c r="M57" s="33">
        <f>IF(COUNT(M58:M63)=COUNTA(M58:M63),AVERAGE(M58:M63)*J57,"ISI DULU")</f>
        <v>1</v>
      </c>
      <c r="N57" s="34">
        <f>M57/J57</f>
        <v>1</v>
      </c>
      <c r="P57" s="41"/>
    </row>
    <row r="58" spans="1:16" customFormat="1" ht="57.6" x14ac:dyDescent="0.3">
      <c r="A58" s="35"/>
      <c r="B58" s="36"/>
      <c r="C58" s="36"/>
      <c r="D58" s="4" t="s">
        <v>8</v>
      </c>
      <c r="E58" s="3" t="s">
        <v>272</v>
      </c>
      <c r="F58" s="6" t="s">
        <v>150</v>
      </c>
      <c r="G58" s="7"/>
      <c r="H58" s="8"/>
      <c r="I58" s="3" t="s">
        <v>273</v>
      </c>
      <c r="J58" s="38"/>
      <c r="K58" s="6" t="s">
        <v>162</v>
      </c>
      <c r="L58" s="37" t="s">
        <v>436</v>
      </c>
      <c r="M58" s="6">
        <f t="shared" ref="M58:M63" si="0">IF(K58="Ya/Tidak",IF(L58="Ya",1,IF(L58="Tidak",0,"Blm Diisi")),IF(K58="A/B/C",IF(L58="A",1,IF(L58="B",0.5,IF(L58="C",0,"Blm Diisi"))),IF(K58="A/B/C/D",IF(L58="A",1,IF(L58="B",0.67,IF(L58="C",0.33,IF(L58="D",0,"Blm Diisi")))),IF(K58="A/B/C/D/E",IF(L58="A",1,IF(L58="B",0.75,IF(L58="C",0.5,IF(L58="D",0.25,IF(L58="E",0,"Blm Diisi")))))))))</f>
        <v>1</v>
      </c>
      <c r="N58" s="38"/>
      <c r="P58" s="37"/>
    </row>
    <row r="59" spans="1:16" customFormat="1" ht="115.2" x14ac:dyDescent="0.3">
      <c r="A59" s="35"/>
      <c r="B59" s="36"/>
      <c r="C59" s="36"/>
      <c r="D59" s="4" t="s">
        <v>9</v>
      </c>
      <c r="E59" s="3" t="s">
        <v>58</v>
      </c>
      <c r="F59" s="6" t="s">
        <v>150</v>
      </c>
      <c r="G59" s="7"/>
      <c r="H59" s="8"/>
      <c r="I59" s="3" t="s">
        <v>274</v>
      </c>
      <c r="J59" s="38"/>
      <c r="K59" s="6" t="s">
        <v>162</v>
      </c>
      <c r="L59" s="37" t="s">
        <v>436</v>
      </c>
      <c r="M59" s="6">
        <f t="shared" si="0"/>
        <v>1</v>
      </c>
      <c r="N59" s="38"/>
      <c r="P59" s="37"/>
    </row>
    <row r="60" spans="1:16" customFormat="1" ht="115.2" x14ac:dyDescent="0.3">
      <c r="A60" s="35"/>
      <c r="B60" s="36"/>
      <c r="C60" s="36"/>
      <c r="D60" s="4" t="s">
        <v>10</v>
      </c>
      <c r="E60" s="3" t="s">
        <v>59</v>
      </c>
      <c r="F60" s="6" t="s">
        <v>150</v>
      </c>
      <c r="G60" s="7"/>
      <c r="H60" s="8"/>
      <c r="I60" s="3" t="s">
        <v>275</v>
      </c>
      <c r="J60" s="38"/>
      <c r="K60" s="6" t="s">
        <v>162</v>
      </c>
      <c r="L60" s="37" t="s">
        <v>436</v>
      </c>
      <c r="M60" s="6">
        <f t="shared" si="0"/>
        <v>1</v>
      </c>
      <c r="N60" s="38"/>
      <c r="P60" s="37"/>
    </row>
    <row r="61" spans="1:16" customFormat="1" ht="72" x14ac:dyDescent="0.3">
      <c r="A61" s="35"/>
      <c r="B61" s="36"/>
      <c r="C61" s="36"/>
      <c r="D61" s="4" t="s">
        <v>12</v>
      </c>
      <c r="E61" s="3" t="s">
        <v>276</v>
      </c>
      <c r="F61" s="6" t="s">
        <v>150</v>
      </c>
      <c r="G61" s="7"/>
      <c r="H61" s="8"/>
      <c r="I61" s="3" t="s">
        <v>488</v>
      </c>
      <c r="J61" s="38"/>
      <c r="K61" s="6" t="s">
        <v>190</v>
      </c>
      <c r="L61" s="135" t="s">
        <v>436</v>
      </c>
      <c r="M61" s="6">
        <f t="shared" si="0"/>
        <v>1</v>
      </c>
      <c r="N61" s="38"/>
      <c r="P61" s="43"/>
    </row>
    <row r="62" spans="1:16" customFormat="1" ht="43.2" x14ac:dyDescent="0.3">
      <c r="A62" s="35"/>
      <c r="B62" s="36"/>
      <c r="C62" s="36"/>
      <c r="D62" s="4" t="s">
        <v>13</v>
      </c>
      <c r="E62" s="3" t="s">
        <v>278</v>
      </c>
      <c r="F62" s="6" t="s">
        <v>150</v>
      </c>
      <c r="G62" s="7"/>
      <c r="H62" s="8"/>
      <c r="I62" s="3" t="s">
        <v>279</v>
      </c>
      <c r="J62" s="38"/>
      <c r="K62" s="6" t="s">
        <v>161</v>
      </c>
      <c r="L62" s="37" t="s">
        <v>436</v>
      </c>
      <c r="M62" s="6">
        <f t="shared" si="0"/>
        <v>1</v>
      </c>
      <c r="N62" s="38"/>
      <c r="P62" s="37"/>
    </row>
    <row r="63" spans="1:16" customFormat="1" ht="115.2" x14ac:dyDescent="0.3">
      <c r="A63" s="35"/>
      <c r="B63" s="36"/>
      <c r="C63" s="36"/>
      <c r="D63" s="4" t="s">
        <v>16</v>
      </c>
      <c r="E63" s="3" t="s">
        <v>461</v>
      </c>
      <c r="F63" s="6" t="s">
        <v>150</v>
      </c>
      <c r="G63" s="7"/>
      <c r="H63" s="8"/>
      <c r="I63" s="158" t="s">
        <v>464</v>
      </c>
      <c r="J63" s="7"/>
      <c r="K63" s="6" t="s">
        <v>162</v>
      </c>
      <c r="L63" s="37" t="s">
        <v>436</v>
      </c>
      <c r="M63" s="6">
        <f t="shared" si="0"/>
        <v>1</v>
      </c>
      <c r="N63" s="38"/>
      <c r="P63" s="37"/>
    </row>
    <row r="64" spans="1:16" customFormat="1" x14ac:dyDescent="0.3">
      <c r="A64" s="29"/>
      <c r="B64" s="30"/>
      <c r="C64" s="30">
        <v>6</v>
      </c>
      <c r="D64" s="203" t="s">
        <v>283</v>
      </c>
      <c r="E64" s="203"/>
      <c r="F64" s="31"/>
      <c r="G64" s="31"/>
      <c r="H64" s="32">
        <v>0.5</v>
      </c>
      <c r="I64" s="32"/>
      <c r="J64" s="32">
        <v>0.5</v>
      </c>
      <c r="K64" s="33"/>
      <c r="L64" s="68"/>
      <c r="M64" s="33">
        <f>IF(COUNT(M65:M66)=COUNTA(M65:M66),AVERAGE(M65:M66)*J64,"ISI DULU")</f>
        <v>0.5</v>
      </c>
      <c r="N64" s="34">
        <f>M64/J64</f>
        <v>1</v>
      </c>
      <c r="P64" s="68"/>
    </row>
    <row r="65" spans="1:16" customFormat="1" ht="115.2" x14ac:dyDescent="0.3">
      <c r="A65" s="35"/>
      <c r="B65" s="36"/>
      <c r="C65" s="36"/>
      <c r="D65" s="4" t="s">
        <v>9</v>
      </c>
      <c r="E65" s="3" t="s">
        <v>60</v>
      </c>
      <c r="F65" s="6" t="s">
        <v>150</v>
      </c>
      <c r="G65" s="7"/>
      <c r="H65" s="8"/>
      <c r="I65" s="3" t="s">
        <v>286</v>
      </c>
      <c r="J65" s="7"/>
      <c r="K65" s="6" t="s">
        <v>162</v>
      </c>
      <c r="L65" s="37" t="s">
        <v>436</v>
      </c>
      <c r="M65" s="6">
        <f>IF(K65="Ya/Tidak",IF(L65="Ya",1,IF(L65="Tidak",0,"Blm Diisi")),IF(K65="A/B/C",IF(L65="A",1,IF(L65="B",0.5,IF(L65="C",0,"Blm Diisi"))),IF(K65="A/B/C/D",IF(L65="A",1,IF(L65="B",0.67,IF(L65="C",0.33,IF(L65="D",0,"Blm Diisi")))),IF(K65="A/B/C/D/E",IF(L65="A",1,IF(L65="B",0.75,IF(L65="C",0.5,IF(L65="D",0.25,IF(L65="E",0,"Blm Diisi")))))))))</f>
        <v>1</v>
      </c>
      <c r="N65" s="38"/>
      <c r="P65" s="37"/>
    </row>
    <row r="66" spans="1:16" customFormat="1" ht="86.4" customHeight="1" x14ac:dyDescent="0.3">
      <c r="A66" s="35"/>
      <c r="B66" s="36"/>
      <c r="C66" s="36"/>
      <c r="D66" s="4" t="s">
        <v>10</v>
      </c>
      <c r="E66" s="3" t="s">
        <v>61</v>
      </c>
      <c r="F66" s="6" t="s">
        <v>150</v>
      </c>
      <c r="G66" s="7"/>
      <c r="H66" s="8"/>
      <c r="I66" s="3" t="s">
        <v>287</v>
      </c>
      <c r="J66" s="7"/>
      <c r="K66" s="6" t="s">
        <v>161</v>
      </c>
      <c r="L66" s="37" t="s">
        <v>436</v>
      </c>
      <c r="M66" s="6">
        <f>IF(K66="Ya/Tidak",IF(L66="Ya",1,IF(L66="Tidak",0,"Blm Diisi")),IF(K66="A/B/C",IF(L66="A",1,IF(L66="B",0.5,IF(L66="C",0,"Blm Diisi"))),IF(K66="A/B/C/D",IF(L66="A",1,IF(L66="B",0.67,IF(L66="C",0.33,IF(L66="D",0,"Blm Diisi")))),IF(K66="A/B/C/D/E",IF(L66="A",1,IF(L66="B",0.75,IF(L66="C",0.5,IF(L66="D",0.25,IF(L66="E",0,"Blm Diisi")))))))))</f>
        <v>1</v>
      </c>
      <c r="N66" s="38"/>
      <c r="P66" s="37"/>
    </row>
    <row r="67" spans="1:16" customFormat="1" x14ac:dyDescent="0.3">
      <c r="A67" s="29"/>
      <c r="B67" s="30"/>
      <c r="C67" s="30">
        <v>7</v>
      </c>
      <c r="D67" s="203" t="s">
        <v>289</v>
      </c>
      <c r="E67" s="203"/>
      <c r="F67" s="31"/>
      <c r="G67" s="31"/>
      <c r="H67" s="32">
        <v>0.5</v>
      </c>
      <c r="I67" s="32"/>
      <c r="J67" s="32">
        <v>0.5</v>
      </c>
      <c r="K67" s="33"/>
      <c r="L67" s="134"/>
      <c r="M67" s="33">
        <f>IF(COUNT(M68:M69)=COUNTA(M68:M69),AVERAGE(M68:M69)*J67,"ISI DULU")</f>
        <v>0.5</v>
      </c>
      <c r="N67" s="34">
        <f>M67/J67</f>
        <v>1</v>
      </c>
      <c r="P67" s="68"/>
    </row>
    <row r="68" spans="1:16" customFormat="1" ht="87.6" customHeight="1" x14ac:dyDescent="0.3">
      <c r="A68" s="35"/>
      <c r="B68" s="36"/>
      <c r="C68" s="36"/>
      <c r="D68" s="4" t="s">
        <v>12</v>
      </c>
      <c r="E68" s="3" t="s">
        <v>62</v>
      </c>
      <c r="F68" s="6"/>
      <c r="G68" s="7"/>
      <c r="H68" s="8"/>
      <c r="I68" s="3" t="s">
        <v>63</v>
      </c>
      <c r="J68" s="8"/>
      <c r="K68" s="6" t="s">
        <v>162</v>
      </c>
      <c r="L68" s="132" t="s">
        <v>436</v>
      </c>
      <c r="M68" s="6">
        <f>IF(K68="Ya/Tidak",IF(L68="Ya",1,IF(L68="Tidak",0,"Blm Diisi")),IF(K68="A/B/C",IF(L68="A",1,IF(L68="B",0.5,IF(L68="C",0,"Blm Diisi"))),IF(K68="A/B/C/D",IF(L68="A",1,IF(L68="B",0.67,IF(L68="C",0.33,IF(L68="D",0,"Blm Diisi")))),IF(K68="A/B/C/D/E",IF(L68="A",1,IF(L68="B",0.75,IF(L68="C",0.5,IF(L68="D",0.25,IF(L68="E",0,"Blm Diisi")))))))))</f>
        <v>1</v>
      </c>
      <c r="N68" s="38"/>
      <c r="P68" s="37"/>
    </row>
    <row r="69" spans="1:16" customFormat="1" ht="100.8" x14ac:dyDescent="0.3">
      <c r="A69" s="35"/>
      <c r="B69" s="36"/>
      <c r="C69" s="36"/>
      <c r="D69" s="4" t="s">
        <v>13</v>
      </c>
      <c r="E69" s="3" t="s">
        <v>64</v>
      </c>
      <c r="F69" s="69"/>
      <c r="G69" s="6"/>
      <c r="H69" s="8"/>
      <c r="I69" s="3" t="s">
        <v>65</v>
      </c>
      <c r="J69" s="8"/>
      <c r="K69" s="6" t="s">
        <v>190</v>
      </c>
      <c r="L69" s="135" t="s">
        <v>436</v>
      </c>
      <c r="M69" s="6">
        <f>IF(K69="Ya/Tidak",IF(L69="Ya",1,IF(L69="Tidak",0,"Blm Diisi")),IF(K69="A/B/C",IF(L69="A",1,IF(L69="B",0.5,IF(L69="C",0,"Blm Diisi"))),IF(K69="A/B/C/D",IF(L69="A",1,IF(L69="B",0.67,IF(L69="C",0.33,IF(L69="D",0,"Blm Diisi")))),IF(K69="A/B/C/D/E",IF(L69="A",1,IF(L69="B",0.75,IF(L69="C",0.5,IF(L69="D",0.25,IF(L69="E",0,"Blm Diisi")))))))))</f>
        <v>1</v>
      </c>
      <c r="N69" s="38"/>
      <c r="P69" s="37"/>
    </row>
    <row r="70" spans="1:16" customFormat="1" x14ac:dyDescent="0.3">
      <c r="A70" s="29"/>
      <c r="B70" s="30"/>
      <c r="C70" s="30" t="s">
        <v>296</v>
      </c>
      <c r="D70" s="203" t="s">
        <v>297</v>
      </c>
      <c r="E70" s="203"/>
      <c r="F70" s="31"/>
      <c r="G70" s="31"/>
      <c r="H70" s="32">
        <v>0.5</v>
      </c>
      <c r="I70" s="32"/>
      <c r="J70" s="32">
        <v>0.5</v>
      </c>
      <c r="K70" s="33"/>
      <c r="L70" s="134"/>
      <c r="M70" s="33">
        <f>IF(COUNT(M71:M71)=COUNTA(M71:M71),AVERAGE(M71:M71)*J70,"ISI DULU")</f>
        <v>0.5</v>
      </c>
      <c r="N70" s="34">
        <f>M70/J70</f>
        <v>1</v>
      </c>
      <c r="P70" s="41"/>
    </row>
    <row r="71" spans="1:16" customFormat="1" ht="28.8" x14ac:dyDescent="0.3">
      <c r="A71" s="35"/>
      <c r="B71" s="36"/>
      <c r="C71" s="36"/>
      <c r="D71" s="4" t="s">
        <v>9</v>
      </c>
      <c r="E71" s="3" t="s">
        <v>300</v>
      </c>
      <c r="F71" s="6" t="s">
        <v>150</v>
      </c>
      <c r="G71" s="7"/>
      <c r="H71" s="8"/>
      <c r="I71" s="3" t="s">
        <v>301</v>
      </c>
      <c r="J71" s="38"/>
      <c r="K71" s="6" t="s">
        <v>14</v>
      </c>
      <c r="L71" s="37" t="s">
        <v>150</v>
      </c>
      <c r="M71" s="6">
        <f>IF(K71="Ya/Tidak",IF(L71="Ya",1,IF(L71="Tidak",0,"Blm Diisi")),IF(K71="A/B/C",IF(L71="A",1,IF(L71="B",0.5,IF(L71="C",0,"Blm Diisi"))),IF(K71="A/B/C/D",IF(L71="A",1,IF(L71="B",0.67,IF(L71="C",0.33,IF(L71="D",0,"Blm Diisi")))),IF(K71="A/B/C/D/E",IF(L71="A",1,IF(L71="B",0.75,IF(L71="C",0.5,IF(L71="D",0.25,IF(L71="E",0,"Blm Diisi")))))))))</f>
        <v>1</v>
      </c>
      <c r="N71" s="38"/>
      <c r="P71" s="37"/>
    </row>
    <row r="72" spans="1:16" customFormat="1" x14ac:dyDescent="0.3">
      <c r="A72" s="44"/>
      <c r="B72" s="45" t="s">
        <v>67</v>
      </c>
      <c r="C72" s="46" t="s">
        <v>68</v>
      </c>
      <c r="D72" s="47"/>
      <c r="E72" s="48"/>
      <c r="F72" s="49"/>
      <c r="G72" s="49"/>
      <c r="H72" s="50">
        <v>3</v>
      </c>
      <c r="I72" s="50"/>
      <c r="J72" s="50"/>
      <c r="K72" s="51"/>
      <c r="L72" s="52"/>
      <c r="M72" s="51">
        <f>M73+M80</f>
        <v>3</v>
      </c>
      <c r="N72" s="53">
        <f>M72/H72</f>
        <v>1</v>
      </c>
      <c r="P72" s="52"/>
    </row>
    <row r="73" spans="1:16" customFormat="1" x14ac:dyDescent="0.3">
      <c r="A73" s="29"/>
      <c r="B73" s="30"/>
      <c r="C73" s="30">
        <v>1</v>
      </c>
      <c r="D73" s="203" t="s">
        <v>69</v>
      </c>
      <c r="E73" s="203"/>
      <c r="F73" s="31"/>
      <c r="G73" s="31"/>
      <c r="H73" s="32">
        <v>1</v>
      </c>
      <c r="I73" s="32"/>
      <c r="J73" s="32">
        <v>1</v>
      </c>
      <c r="K73" s="33"/>
      <c r="L73" s="133"/>
      <c r="M73" s="33">
        <f>IF(COUNT(M74:M79)=COUNTA(M74:M79),AVERAGE(M74:M79)*J73,"ISI DULU")</f>
        <v>1</v>
      </c>
      <c r="N73" s="34">
        <f>M73/J73</f>
        <v>1</v>
      </c>
      <c r="P73" s="41"/>
    </row>
    <row r="74" spans="1:16" customFormat="1" ht="57.6" x14ac:dyDescent="0.3">
      <c r="A74" s="35"/>
      <c r="B74" s="36"/>
      <c r="C74" s="36"/>
      <c r="D74" s="4" t="s">
        <v>8</v>
      </c>
      <c r="E74" s="3" t="s">
        <v>305</v>
      </c>
      <c r="F74" s="6" t="s">
        <v>150</v>
      </c>
      <c r="G74" s="7"/>
      <c r="H74" s="8"/>
      <c r="I74" s="3" t="s">
        <v>306</v>
      </c>
      <c r="J74" s="8"/>
      <c r="K74" s="6" t="s">
        <v>162</v>
      </c>
      <c r="L74" s="37" t="s">
        <v>436</v>
      </c>
      <c r="M74" s="6">
        <f t="shared" ref="M74:M79" si="1">IF(K74="Ya/Tidak",IF(L74="Ya",1,IF(L74="Tidak",0,"Blm Diisi")),IF(K74="A/B/C",IF(L74="A",1,IF(L74="B",0.5,IF(L74="C",0,"Blm Diisi"))),IF(K74="A/B/C/D",IF(L74="A",1,IF(L74="B",0.67,IF(L74="C",0.33,IF(L74="D",0,"Blm Diisi")))),IF(K74="A/B/C/D/E",IF(L74="A",1,IF(L74="B",0.75,IF(L74="C",0.5,IF(L74="D",0.25,IF(L74="E",0,"Blm Diisi")))))))))</f>
        <v>1</v>
      </c>
      <c r="N74" s="38"/>
      <c r="P74" s="37"/>
    </row>
    <row r="75" spans="1:16" customFormat="1" ht="57.6" x14ac:dyDescent="0.3">
      <c r="A75" s="35"/>
      <c r="B75" s="36"/>
      <c r="C75" s="36"/>
      <c r="D75" s="4" t="s">
        <v>9</v>
      </c>
      <c r="E75" s="3" t="s">
        <v>307</v>
      </c>
      <c r="F75" s="6" t="s">
        <v>150</v>
      </c>
      <c r="G75" s="7"/>
      <c r="H75" s="8"/>
      <c r="I75" s="3" t="s">
        <v>308</v>
      </c>
      <c r="J75" s="8"/>
      <c r="K75" s="6" t="s">
        <v>162</v>
      </c>
      <c r="L75" s="37" t="s">
        <v>436</v>
      </c>
      <c r="M75" s="6">
        <f t="shared" si="1"/>
        <v>1</v>
      </c>
      <c r="N75" s="38"/>
      <c r="P75" s="37"/>
    </row>
    <row r="76" spans="1:16" customFormat="1" ht="57.6" x14ac:dyDescent="0.3">
      <c r="A76" s="35"/>
      <c r="B76" s="36"/>
      <c r="C76" s="36"/>
      <c r="D76" s="4" t="s">
        <v>10</v>
      </c>
      <c r="E76" s="3" t="s">
        <v>309</v>
      </c>
      <c r="F76" s="6" t="s">
        <v>150</v>
      </c>
      <c r="G76" s="7"/>
      <c r="H76" s="8"/>
      <c r="I76" s="3" t="s">
        <v>310</v>
      </c>
      <c r="J76" s="8"/>
      <c r="K76" s="6" t="s">
        <v>162</v>
      </c>
      <c r="L76" s="37" t="s">
        <v>436</v>
      </c>
      <c r="M76" s="6">
        <f t="shared" si="1"/>
        <v>1</v>
      </c>
      <c r="N76" s="38"/>
      <c r="P76" s="37"/>
    </row>
    <row r="77" spans="1:16" customFormat="1" ht="72" x14ac:dyDescent="0.3">
      <c r="A77" s="35"/>
      <c r="B77" s="36"/>
      <c r="C77" s="36"/>
      <c r="D77" s="4" t="s">
        <v>12</v>
      </c>
      <c r="E77" s="3" t="s">
        <v>70</v>
      </c>
      <c r="F77" s="6"/>
      <c r="G77" s="7"/>
      <c r="H77" s="8"/>
      <c r="I77" s="3" t="s">
        <v>71</v>
      </c>
      <c r="J77" s="8"/>
      <c r="K77" s="6" t="s">
        <v>162</v>
      </c>
      <c r="L77" s="132" t="s">
        <v>436</v>
      </c>
      <c r="M77" s="6">
        <f t="shared" si="1"/>
        <v>1</v>
      </c>
      <c r="N77" s="38"/>
      <c r="P77" s="37"/>
    </row>
    <row r="78" spans="1:16" customFormat="1" ht="72" x14ac:dyDescent="0.3">
      <c r="A78" s="35"/>
      <c r="B78" s="36"/>
      <c r="C78" s="36"/>
      <c r="D78" s="4" t="s">
        <v>13</v>
      </c>
      <c r="E78" s="3" t="s">
        <v>72</v>
      </c>
      <c r="F78" s="6"/>
      <c r="G78" s="7"/>
      <c r="H78" s="8"/>
      <c r="I78" s="3" t="s">
        <v>73</v>
      </c>
      <c r="J78" s="8"/>
      <c r="K78" s="6" t="s">
        <v>162</v>
      </c>
      <c r="L78" s="132" t="s">
        <v>436</v>
      </c>
      <c r="M78" s="6">
        <f t="shared" si="1"/>
        <v>1</v>
      </c>
      <c r="N78" s="38"/>
      <c r="P78" s="37"/>
    </row>
    <row r="79" spans="1:16" customFormat="1" ht="57.6" x14ac:dyDescent="0.3">
      <c r="A79" s="35"/>
      <c r="B79" s="36"/>
      <c r="C79" s="36"/>
      <c r="D79" s="4" t="s">
        <v>16</v>
      </c>
      <c r="E79" s="3" t="s">
        <v>74</v>
      </c>
      <c r="F79" s="6"/>
      <c r="G79" s="7"/>
      <c r="H79" s="8"/>
      <c r="I79" s="2" t="s">
        <v>154</v>
      </c>
      <c r="J79" s="8"/>
      <c r="K79" s="6" t="s">
        <v>162</v>
      </c>
      <c r="L79" s="132" t="s">
        <v>436</v>
      </c>
      <c r="M79" s="6">
        <f t="shared" si="1"/>
        <v>1</v>
      </c>
      <c r="N79" s="38"/>
      <c r="P79" s="37"/>
    </row>
    <row r="80" spans="1:16" customFormat="1" x14ac:dyDescent="0.3">
      <c r="A80" s="29"/>
      <c r="B80" s="30"/>
      <c r="C80" s="30">
        <v>2</v>
      </c>
      <c r="D80" s="203" t="s">
        <v>75</v>
      </c>
      <c r="E80" s="203"/>
      <c r="F80" s="31"/>
      <c r="G80" s="31"/>
      <c r="H80" s="32">
        <v>2</v>
      </c>
      <c r="I80" s="32"/>
      <c r="J80" s="32">
        <v>2</v>
      </c>
      <c r="K80" s="33"/>
      <c r="L80" s="133"/>
      <c r="M80" s="33">
        <f>IF(COUNT(M81:M83)=COUNTA(M81:M83),AVERAGE(M81:M83)*J80,"ISI DULU")</f>
        <v>2</v>
      </c>
      <c r="N80" s="34">
        <f>M80/J80</f>
        <v>1</v>
      </c>
      <c r="P80" s="41"/>
    </row>
    <row r="81" spans="1:16" customFormat="1" ht="115.2" x14ac:dyDescent="0.3">
      <c r="A81" s="35"/>
      <c r="B81" s="36"/>
      <c r="C81" s="36"/>
      <c r="D81" s="4" t="s">
        <v>8</v>
      </c>
      <c r="E81" s="3" t="s">
        <v>311</v>
      </c>
      <c r="F81" s="6" t="s">
        <v>150</v>
      </c>
      <c r="G81" s="7"/>
      <c r="H81" s="8"/>
      <c r="I81" s="3" t="s">
        <v>312</v>
      </c>
      <c r="J81" s="38"/>
      <c r="K81" s="6" t="s">
        <v>162</v>
      </c>
      <c r="L81" s="37" t="s">
        <v>436</v>
      </c>
      <c r="M81" s="6">
        <f>IF(K81="Ya/Tidak",IF(L81="Ya",1,IF(L81="Tidak",0,"Blm Diisi")),IF(K81="A/B/C",IF(L81="A",1,IF(L81="B",0.5,IF(L81="C",0,"Blm Diisi"))),IF(K81="A/B/C/D",IF(L81="A",1,IF(L81="B",0.67,IF(L81="C",0.33,IF(L81="D",0,"Blm Diisi")))),IF(K81="A/B/C/D/E",IF(L81="A",1,IF(L81="B",0.75,IF(L81="C",0.5,IF(L81="D",0.25,IF(L81="E",0,"Blm Diisi")))))))))</f>
        <v>1</v>
      </c>
      <c r="N81" s="38"/>
      <c r="P81" s="37"/>
    </row>
    <row r="82" spans="1:16" customFormat="1" ht="86.4" x14ac:dyDescent="0.3">
      <c r="A82" s="35"/>
      <c r="B82" s="36"/>
      <c r="C82" s="36"/>
      <c r="D82" s="4" t="s">
        <v>13</v>
      </c>
      <c r="E82" s="3" t="s">
        <v>319</v>
      </c>
      <c r="F82" s="6" t="s">
        <v>150</v>
      </c>
      <c r="G82" s="7"/>
      <c r="H82" s="8"/>
      <c r="I82" s="3" t="s">
        <v>320</v>
      </c>
      <c r="J82" s="38"/>
      <c r="K82" s="6" t="s">
        <v>190</v>
      </c>
      <c r="L82" s="135" t="s">
        <v>436</v>
      </c>
      <c r="M82" s="6">
        <f>IF(K82="Ya/Tidak",IF(L82="Ya",1,IF(L82="Tidak",0,"Blm Diisi")),IF(K82="A/B/C",IF(L82="A",1,IF(L82="B",0.5,IF(L82="C",0,"Blm Diisi"))),IF(K82="A/B/C/D",IF(L82="A",1,IF(L82="B",0.67,IF(L82="C",0.33,IF(L82="D",0,"Blm Diisi")))),IF(K82="A/B/C/D/E",IF(L82="A",1,IF(L82="B",0.75,IF(L82="C",0.5,IF(L82="D",0.25,IF(L82="E",0,"Blm Diisi")))))))))</f>
        <v>1</v>
      </c>
      <c r="N82" s="38"/>
      <c r="P82" s="43"/>
    </row>
    <row r="83" spans="1:16" customFormat="1" ht="86.4" x14ac:dyDescent="0.3">
      <c r="A83" s="35"/>
      <c r="B83" s="36"/>
      <c r="C83" s="36"/>
      <c r="D83" s="4" t="s">
        <v>185</v>
      </c>
      <c r="E83" s="3" t="s">
        <v>76</v>
      </c>
      <c r="F83" s="6"/>
      <c r="G83" s="7"/>
      <c r="H83" s="8"/>
      <c r="I83" s="3" t="s">
        <v>77</v>
      </c>
      <c r="J83" s="8"/>
      <c r="K83" s="6" t="s">
        <v>162</v>
      </c>
      <c r="L83" s="132" t="s">
        <v>436</v>
      </c>
      <c r="M83" s="6">
        <f>IF(K83="Ya/Tidak",IF(L83="Ya",1,IF(L83="Tidak",0,"Blm Diisi")),IF(K83="A/B/C",IF(L83="A",1,IF(L83="B",0.5,IF(L83="C",0,"Blm Diisi"))),IF(K83="A/B/C/D",IF(L83="A",1,IF(L83="B",0.67,IF(L83="C",0.33,IF(L83="D",0,"Blm Diisi")))),IF(K83="A/B/C/D/E",IF(L83="A",1,IF(L83="B",0.75,IF(L83="C",0.5,IF(L83="D",0.25,IF(L83="E",0,"Blm Diisi")))))))))</f>
        <v>1</v>
      </c>
      <c r="N83" s="38"/>
      <c r="P83" s="43"/>
    </row>
    <row r="84" spans="1:16" customFormat="1" x14ac:dyDescent="0.3">
      <c r="A84" s="44"/>
      <c r="B84" s="45" t="s">
        <v>78</v>
      </c>
      <c r="C84" s="46" t="s">
        <v>79</v>
      </c>
      <c r="D84" s="47"/>
      <c r="E84" s="48"/>
      <c r="F84" s="49"/>
      <c r="G84" s="49"/>
      <c r="H84" s="50">
        <v>5.25</v>
      </c>
      <c r="I84" s="50"/>
      <c r="J84" s="50"/>
      <c r="K84" s="51"/>
      <c r="L84" s="52"/>
      <c r="M84" s="51">
        <f>M85+M102+M109+M118+M120+M125</f>
        <v>5.25</v>
      </c>
      <c r="N84" s="53">
        <f>M84/H84</f>
        <v>1</v>
      </c>
      <c r="P84" s="52"/>
    </row>
    <row r="85" spans="1:16" customFormat="1" x14ac:dyDescent="0.3">
      <c r="A85" s="29"/>
      <c r="B85" s="30"/>
      <c r="C85" s="30">
        <v>1</v>
      </c>
      <c r="D85" s="203" t="s">
        <v>321</v>
      </c>
      <c r="E85" s="203"/>
      <c r="F85" s="31"/>
      <c r="G85" s="31"/>
      <c r="H85" s="32">
        <v>0.75</v>
      </c>
      <c r="I85" s="32"/>
      <c r="J85" s="32">
        <v>0.75</v>
      </c>
      <c r="K85" s="33"/>
      <c r="L85" s="133"/>
      <c r="M85" s="33">
        <f>IF(COUNT(M86:M96)=COUNTA(M86:M96),AVERAGE(M86:M96)*J85,"ISI DULU")</f>
        <v>0.75</v>
      </c>
      <c r="N85" s="34">
        <f>M85/J85</f>
        <v>1</v>
      </c>
      <c r="P85" s="41"/>
    </row>
    <row r="86" spans="1:16" customFormat="1" ht="43.2" x14ac:dyDescent="0.3">
      <c r="A86" s="35"/>
      <c r="B86" s="36"/>
      <c r="C86" s="36"/>
      <c r="D86" s="4" t="s">
        <v>9</v>
      </c>
      <c r="E86" s="3" t="s">
        <v>324</v>
      </c>
      <c r="F86" s="6" t="s">
        <v>150</v>
      </c>
      <c r="G86" s="7"/>
      <c r="H86" s="8"/>
      <c r="I86" s="3" t="s">
        <v>325</v>
      </c>
      <c r="J86" s="8"/>
      <c r="K86" s="6" t="s">
        <v>161</v>
      </c>
      <c r="L86" s="70" t="s">
        <v>436</v>
      </c>
      <c r="M86" s="6">
        <f>IF(K86="Ya/Tidak",IF(L86="Ya",1,IF(L86="Tidak",0,"Blm Diisi")),IF(K86="A/B/C",IF(L86="A",1,IF(L86="B",0.5,IF(L86="C",0,"Blm Diisi"))),IF(K86="A/B/C/D",IF(L86="A",1,IF(L86="B",0.67,IF(L86="C",0.33,IF(L86="D",0,"Blm Diisi")))),IF(K86="A/B/C/D/E",IF(L86="A",1,IF(L86="B",0.75,IF(L86="C",0.5,IF(L86="D",0.25,IF(L86="E",0,"Blm Diisi")))))))))</f>
        <v>1</v>
      </c>
      <c r="N86" s="38"/>
      <c r="P86" s="70"/>
    </row>
    <row r="87" spans="1:16" customFormat="1" x14ac:dyDescent="0.3">
      <c r="A87" s="35"/>
      <c r="B87" s="36"/>
      <c r="C87" s="36"/>
      <c r="D87" s="4" t="s">
        <v>10</v>
      </c>
      <c r="E87" s="3" t="s">
        <v>80</v>
      </c>
      <c r="F87" s="6" t="s">
        <v>150</v>
      </c>
      <c r="G87" s="7"/>
      <c r="H87" s="8"/>
      <c r="I87" s="3" t="s">
        <v>81</v>
      </c>
      <c r="J87" s="8"/>
      <c r="K87" s="6" t="s">
        <v>14</v>
      </c>
      <c r="L87" s="70" t="s">
        <v>150</v>
      </c>
      <c r="M87" s="6">
        <f>IF(K87="Ya/Tidak",IF(L87="Ya",1,IF(L87="Tidak",0,"Blm Diisi")),IF(K87="A/B/C",IF(L87="A",1,IF(L87="B",0.5,IF(L87="C",0,"Blm Diisi"))),IF(K87="A/B/C/D",IF(L87="A",1,IF(L87="B",0.67,IF(L87="C",0.33,IF(L87="D",0,"Blm Diisi")))),IF(K87="A/B/C/D/E",IF(L87="A",1,IF(L87="B",0.75,IF(L87="C",0.5,IF(L87="D",0.25,IF(L87="E",0,"Blm Diisi")))))))))</f>
        <v>1</v>
      </c>
      <c r="N87" s="38"/>
      <c r="P87" s="70"/>
    </row>
    <row r="88" spans="1:16" customFormat="1" ht="28.8" x14ac:dyDescent="0.3">
      <c r="A88" s="35"/>
      <c r="B88" s="36"/>
      <c r="C88" s="36"/>
      <c r="D88" s="4" t="s">
        <v>12</v>
      </c>
      <c r="E88" s="3" t="s">
        <v>326</v>
      </c>
      <c r="F88" s="6" t="s">
        <v>150</v>
      </c>
      <c r="G88" s="7"/>
      <c r="H88" s="8"/>
      <c r="I88" s="3" t="s">
        <v>327</v>
      </c>
      <c r="J88" s="8"/>
      <c r="K88" s="6" t="s">
        <v>14</v>
      </c>
      <c r="L88" s="70" t="s">
        <v>150</v>
      </c>
      <c r="M88" s="6">
        <f>IF(K88="Ya/Tidak",IF(L88="Ya",1,IF(L88="Tidak",0,"Blm Diisi")),IF(K88="A/B/C",IF(L88="A",1,IF(L88="B",0.5,IF(L88="C",0,"Blm Diisi"))),IF(K88="A/B/C/D",IF(L88="A",1,IF(L88="B",0.67,IF(L88="C",0.33,IF(L88="D",0,"Blm Diisi")))),IF(K88="A/B/C/D/E",IF(L88="A",1,IF(L88="B",0.75,IF(L88="C",0.5,IF(L88="D",0.25,IF(L88="E",0,"Blm Diisi")))))))))</f>
        <v>1</v>
      </c>
      <c r="N88" s="38"/>
      <c r="P88" s="70"/>
    </row>
    <row r="89" spans="1:16" customFormat="1" ht="28.8" x14ac:dyDescent="0.3">
      <c r="A89" s="35"/>
      <c r="B89" s="36"/>
      <c r="C89" s="36"/>
      <c r="D89" s="4" t="s">
        <v>13</v>
      </c>
      <c r="E89" s="3" t="s">
        <v>328</v>
      </c>
      <c r="F89" s="6" t="s">
        <v>150</v>
      </c>
      <c r="G89" s="7"/>
      <c r="H89" s="8"/>
      <c r="I89" s="3" t="s">
        <v>329</v>
      </c>
      <c r="J89" s="8"/>
      <c r="K89" s="6" t="s">
        <v>14</v>
      </c>
      <c r="L89" s="70" t="s">
        <v>150</v>
      </c>
      <c r="M89" s="6">
        <f>IF(K89="Ya/Tidak",IF(L89="Ya",1,IF(L89="Tidak",0,"Blm Diisi")),IF(K89="A/B/C",IF(L89="A",1,IF(L89="B",0.5,IF(L89="C",0,"Blm Diisi"))),IF(K89="A/B/C/D",IF(L89="A",1,IF(L89="B",0.67,IF(L89="C",0.33,IF(L89="D",0,"Blm Diisi")))),IF(K89="A/B/C/D/E",IF(L89="A",1,IF(L89="B",0.75,IF(L89="C",0.5,IF(L89="D",0.25,IF(L89="E",0,"Blm Diisi")))))))))</f>
        <v>1</v>
      </c>
      <c r="N89" s="38"/>
      <c r="P89" s="70"/>
    </row>
    <row r="90" spans="1:16" customFormat="1" ht="47.1" customHeight="1" x14ac:dyDescent="0.3">
      <c r="A90" s="35"/>
      <c r="B90" s="36"/>
      <c r="C90" s="36"/>
      <c r="D90" s="4" t="s">
        <v>16</v>
      </c>
      <c r="E90" s="3" t="s">
        <v>82</v>
      </c>
      <c r="F90" s="6" t="s">
        <v>150</v>
      </c>
      <c r="G90" s="7"/>
      <c r="H90" s="8"/>
      <c r="I90" s="224" t="s">
        <v>86</v>
      </c>
      <c r="J90" s="8"/>
      <c r="K90" s="71" t="s">
        <v>330</v>
      </c>
      <c r="L90" s="72">
        <f>L95/L91</f>
        <v>1</v>
      </c>
      <c r="M90" s="73">
        <f>IF(OR(L90&gt;0,L90=0),L90,"Blm Diisi")</f>
        <v>1</v>
      </c>
      <c r="N90" s="38"/>
      <c r="P90" s="74"/>
    </row>
    <row r="91" spans="1:16" customFormat="1" ht="18.75" customHeight="1" x14ac:dyDescent="0.3">
      <c r="A91" s="35"/>
      <c r="B91" s="36"/>
      <c r="C91" s="36"/>
      <c r="D91" s="4"/>
      <c r="E91" s="75" t="s">
        <v>143</v>
      </c>
      <c r="F91" s="6"/>
      <c r="G91" s="7"/>
      <c r="H91" s="8"/>
      <c r="I91" s="224"/>
      <c r="J91" s="8"/>
      <c r="K91" s="71" t="s">
        <v>331</v>
      </c>
      <c r="L91" s="64">
        <f>SUM(L92:L94)</f>
        <v>200</v>
      </c>
      <c r="M91" s="64"/>
      <c r="N91" s="38"/>
      <c r="P91" s="76"/>
    </row>
    <row r="92" spans="1:16" customFormat="1" ht="16.5" customHeight="1" x14ac:dyDescent="0.3">
      <c r="A92" s="35"/>
      <c r="B92" s="36"/>
      <c r="C92" s="36"/>
      <c r="D92" s="4"/>
      <c r="E92" s="77" t="s">
        <v>83</v>
      </c>
      <c r="F92" s="6"/>
      <c r="G92" s="7"/>
      <c r="H92" s="8"/>
      <c r="I92" s="224"/>
      <c r="J92" s="187"/>
      <c r="K92" s="187"/>
      <c r="L92" s="187"/>
      <c r="M92" s="187"/>
      <c r="N92" s="187"/>
      <c r="P92" s="70"/>
    </row>
    <row r="93" spans="1:16" customFormat="1" x14ac:dyDescent="0.3">
      <c r="A93" s="35"/>
      <c r="B93" s="36"/>
      <c r="C93" s="36"/>
      <c r="D93" s="4"/>
      <c r="E93" s="77" t="s">
        <v>84</v>
      </c>
      <c r="F93" s="6"/>
      <c r="G93" s="7"/>
      <c r="H93" s="8"/>
      <c r="I93" s="224"/>
      <c r="J93" s="8"/>
      <c r="K93" s="6" t="s">
        <v>331</v>
      </c>
      <c r="L93" s="70">
        <v>100</v>
      </c>
      <c r="M93" s="64"/>
      <c r="N93" s="38"/>
      <c r="P93" s="70"/>
    </row>
    <row r="94" spans="1:16" customFormat="1" x14ac:dyDescent="0.3">
      <c r="A94" s="35"/>
      <c r="B94" s="36"/>
      <c r="C94" s="36"/>
      <c r="D94" s="4"/>
      <c r="E94" s="77" t="s">
        <v>85</v>
      </c>
      <c r="F94" s="6"/>
      <c r="G94" s="7"/>
      <c r="H94" s="8"/>
      <c r="I94" s="224"/>
      <c r="J94" s="8"/>
      <c r="K94" s="6" t="s">
        <v>331</v>
      </c>
      <c r="L94" s="70">
        <v>100</v>
      </c>
      <c r="M94" s="64"/>
      <c r="N94" s="38"/>
      <c r="P94" s="70"/>
    </row>
    <row r="95" spans="1:16" customFormat="1" x14ac:dyDescent="0.3">
      <c r="A95" s="35"/>
      <c r="B95" s="36"/>
      <c r="C95" s="36"/>
      <c r="D95" s="4"/>
      <c r="E95" s="75" t="s">
        <v>144</v>
      </c>
      <c r="F95" s="6"/>
      <c r="G95" s="7"/>
      <c r="H95" s="8"/>
      <c r="I95" s="224"/>
      <c r="J95" s="8"/>
      <c r="K95" s="71" t="s">
        <v>331</v>
      </c>
      <c r="L95" s="70">
        <v>200</v>
      </c>
      <c r="M95" s="64"/>
      <c r="N95" s="38"/>
      <c r="P95" s="70"/>
    </row>
    <row r="96" spans="1:16" customFormat="1" ht="28.8" x14ac:dyDescent="0.3">
      <c r="A96" s="35"/>
      <c r="B96" s="36"/>
      <c r="C96" s="36"/>
      <c r="D96" s="4" t="s">
        <v>185</v>
      </c>
      <c r="E96" s="3" t="s">
        <v>87</v>
      </c>
      <c r="F96" s="6" t="s">
        <v>150</v>
      </c>
      <c r="G96" s="7"/>
      <c r="H96" s="8"/>
      <c r="I96" s="224" t="s">
        <v>93</v>
      </c>
      <c r="J96" s="8"/>
      <c r="K96" s="71" t="s">
        <v>330</v>
      </c>
      <c r="L96" s="72">
        <f>L101/L97</f>
        <v>1</v>
      </c>
      <c r="M96" s="73">
        <f>IF(OR(L96&gt;0,L96=0),L96,"Blm Diisi")</f>
        <v>1</v>
      </c>
      <c r="N96" s="38"/>
      <c r="P96" s="74"/>
    </row>
    <row r="97" spans="1:16" customFormat="1" ht="18" customHeight="1" x14ac:dyDescent="0.3">
      <c r="A97" s="35"/>
      <c r="B97" s="36"/>
      <c r="C97" s="36"/>
      <c r="D97" s="4"/>
      <c r="E97" s="3" t="s">
        <v>88</v>
      </c>
      <c r="F97" s="6"/>
      <c r="G97" s="7"/>
      <c r="H97" s="8"/>
      <c r="I97" s="224"/>
      <c r="J97" s="8"/>
      <c r="K97" s="71" t="s">
        <v>331</v>
      </c>
      <c r="L97" s="64">
        <f>SUM(L98:L100)</f>
        <v>160</v>
      </c>
      <c r="M97" s="64"/>
      <c r="N97" s="38"/>
      <c r="P97" s="76"/>
    </row>
    <row r="98" spans="1:16" customFormat="1" x14ac:dyDescent="0.3">
      <c r="A98" s="35"/>
      <c r="B98" s="36"/>
      <c r="C98" s="36"/>
      <c r="D98" s="4"/>
      <c r="E98" s="3" t="s">
        <v>89</v>
      </c>
      <c r="F98" s="6"/>
      <c r="G98" s="7"/>
      <c r="H98" s="8"/>
      <c r="I98" s="224"/>
      <c r="J98" s="8"/>
      <c r="K98" s="6" t="s">
        <v>331</v>
      </c>
      <c r="L98" s="70">
        <v>20</v>
      </c>
      <c r="M98" s="64"/>
      <c r="N98" s="38"/>
      <c r="P98" s="70"/>
    </row>
    <row r="99" spans="1:16" customFormat="1" x14ac:dyDescent="0.3">
      <c r="A99" s="35"/>
      <c r="B99" s="36"/>
      <c r="C99" s="36"/>
      <c r="D99" s="4"/>
      <c r="E99" s="3" t="s">
        <v>90</v>
      </c>
      <c r="F99" s="6"/>
      <c r="G99" s="7"/>
      <c r="H99" s="8"/>
      <c r="I99" s="224"/>
      <c r="J99" s="8"/>
      <c r="K99" s="6" t="s">
        <v>331</v>
      </c>
      <c r="L99" s="70">
        <v>40</v>
      </c>
      <c r="M99" s="64"/>
      <c r="N99" s="38"/>
      <c r="P99" s="70"/>
    </row>
    <row r="100" spans="1:16" customFormat="1" x14ac:dyDescent="0.3">
      <c r="A100" s="35"/>
      <c r="B100" s="36"/>
      <c r="C100" s="36"/>
      <c r="D100" s="4"/>
      <c r="E100" s="3" t="s">
        <v>91</v>
      </c>
      <c r="F100" s="6"/>
      <c r="G100" s="7"/>
      <c r="H100" s="8"/>
      <c r="I100" s="224"/>
      <c r="J100" s="8"/>
      <c r="K100" s="6" t="s">
        <v>331</v>
      </c>
      <c r="L100" s="70">
        <v>100</v>
      </c>
      <c r="M100" s="64"/>
      <c r="N100" s="38"/>
      <c r="P100" s="70"/>
    </row>
    <row r="101" spans="1:16" customFormat="1" x14ac:dyDescent="0.3">
      <c r="A101" s="35"/>
      <c r="B101" s="36"/>
      <c r="C101" s="36"/>
      <c r="D101" s="4"/>
      <c r="E101" s="3" t="s">
        <v>92</v>
      </c>
      <c r="F101" s="6"/>
      <c r="G101" s="7"/>
      <c r="H101" s="8"/>
      <c r="I101" s="224"/>
      <c r="J101" s="8"/>
      <c r="K101" s="71" t="s">
        <v>331</v>
      </c>
      <c r="L101" s="70">
        <v>160</v>
      </c>
      <c r="M101" s="64"/>
      <c r="N101" s="38"/>
      <c r="P101" s="70"/>
    </row>
    <row r="102" spans="1:16" customFormat="1" x14ac:dyDescent="0.3">
      <c r="A102" s="29"/>
      <c r="B102" s="30"/>
      <c r="C102" s="30">
        <v>2</v>
      </c>
      <c r="D102" s="203" t="s">
        <v>332</v>
      </c>
      <c r="E102" s="203"/>
      <c r="F102" s="31"/>
      <c r="G102" s="31"/>
      <c r="H102" s="32">
        <v>0.75</v>
      </c>
      <c r="I102" s="32"/>
      <c r="J102" s="32">
        <v>0.75</v>
      </c>
      <c r="K102" s="33"/>
      <c r="L102" s="133"/>
      <c r="M102" s="33">
        <f>IF(COUNT(M103:M108)=COUNTA(M103:M108),AVERAGE(M103:M108)*J102,"ISI DULU")</f>
        <v>0.75</v>
      </c>
      <c r="N102" s="34">
        <f>M102/J102</f>
        <v>1</v>
      </c>
      <c r="P102" s="41"/>
    </row>
    <row r="103" spans="1:16" customFormat="1" ht="43.2" x14ac:dyDescent="0.3">
      <c r="A103" s="35"/>
      <c r="B103" s="36"/>
      <c r="C103" s="36"/>
      <c r="D103" s="4" t="s">
        <v>9</v>
      </c>
      <c r="E103" s="3" t="s">
        <v>94</v>
      </c>
      <c r="F103" s="6" t="s">
        <v>150</v>
      </c>
      <c r="G103" s="7"/>
      <c r="H103" s="8"/>
      <c r="I103" s="3" t="s">
        <v>95</v>
      </c>
      <c r="J103" s="38"/>
      <c r="K103" s="6" t="s">
        <v>161</v>
      </c>
      <c r="L103" s="70" t="s">
        <v>436</v>
      </c>
      <c r="M103" s="6">
        <f t="shared" ref="M103:M108" si="2">IF(K103="Ya/Tidak",IF(L103="Ya",1,IF(L103="Tidak",0,"Blm Diisi")),IF(K103="A/B/C",IF(L103="A",1,IF(L103="B",0.5,IF(L103="C",0,"Blm Diisi"))),IF(K103="A/B/C/D",IF(L103="A",1,IF(L103="B",0.67,IF(L103="C",0.33,IF(L103="D",0,"Blm Diisi")))),IF(K103="A/B/C/D/E",IF(L103="A",1,IF(L103="B",0.75,IF(L103="C",0.5,IF(L103="D",0.25,IF(L103="E",0,"Blm Diisi")))))))))</f>
        <v>1</v>
      </c>
      <c r="N103" s="38"/>
      <c r="P103" s="70"/>
    </row>
    <row r="104" spans="1:16" customFormat="1" ht="57.6" x14ac:dyDescent="0.3">
      <c r="A104" s="35"/>
      <c r="B104" s="36"/>
      <c r="C104" s="36"/>
      <c r="D104" s="4" t="s">
        <v>10</v>
      </c>
      <c r="E104" s="3" t="s">
        <v>335</v>
      </c>
      <c r="F104" s="6" t="s">
        <v>150</v>
      </c>
      <c r="G104" s="7"/>
      <c r="H104" s="8"/>
      <c r="I104" s="3" t="s">
        <v>336</v>
      </c>
      <c r="J104" s="38"/>
      <c r="K104" s="6" t="s">
        <v>162</v>
      </c>
      <c r="L104" s="135" t="s">
        <v>436</v>
      </c>
      <c r="M104" s="6">
        <f t="shared" si="2"/>
        <v>1</v>
      </c>
      <c r="N104" s="38"/>
      <c r="P104" s="70"/>
    </row>
    <row r="105" spans="1:16" customFormat="1" ht="115.2" x14ac:dyDescent="0.3">
      <c r="A105" s="35"/>
      <c r="B105" s="36"/>
      <c r="C105" s="36"/>
      <c r="D105" s="4" t="s">
        <v>12</v>
      </c>
      <c r="E105" s="3" t="s">
        <v>337</v>
      </c>
      <c r="F105" s="6" t="s">
        <v>150</v>
      </c>
      <c r="G105" s="7"/>
      <c r="H105" s="8"/>
      <c r="I105" s="3" t="s">
        <v>338</v>
      </c>
      <c r="J105" s="38"/>
      <c r="K105" s="6" t="s">
        <v>162</v>
      </c>
      <c r="L105" s="135" t="s">
        <v>436</v>
      </c>
      <c r="M105" s="6">
        <f t="shared" si="2"/>
        <v>1</v>
      </c>
      <c r="N105" s="38"/>
      <c r="P105" s="70"/>
    </row>
    <row r="106" spans="1:16" customFormat="1" ht="72" x14ac:dyDescent="0.3">
      <c r="A106" s="35"/>
      <c r="B106" s="36"/>
      <c r="C106" s="36"/>
      <c r="D106" s="4" t="s">
        <v>13</v>
      </c>
      <c r="E106" s="3" t="s">
        <v>339</v>
      </c>
      <c r="F106" s="6" t="s">
        <v>150</v>
      </c>
      <c r="G106" s="7"/>
      <c r="H106" s="8"/>
      <c r="I106" s="3" t="s">
        <v>340</v>
      </c>
      <c r="J106" s="38"/>
      <c r="K106" s="6" t="s">
        <v>162</v>
      </c>
      <c r="L106" s="135" t="s">
        <v>436</v>
      </c>
      <c r="M106" s="6">
        <f t="shared" si="2"/>
        <v>1</v>
      </c>
      <c r="N106" s="38"/>
      <c r="P106" s="70"/>
    </row>
    <row r="107" spans="1:16" customFormat="1" ht="43.2" x14ac:dyDescent="0.3">
      <c r="A107" s="35"/>
      <c r="B107" s="36"/>
      <c r="C107" s="36"/>
      <c r="D107" s="4" t="s">
        <v>16</v>
      </c>
      <c r="E107" s="3" t="s">
        <v>341</v>
      </c>
      <c r="F107" s="6" t="s">
        <v>150</v>
      </c>
      <c r="G107" s="7"/>
      <c r="H107" s="8"/>
      <c r="I107" s="3" t="s">
        <v>342</v>
      </c>
      <c r="J107" s="38"/>
      <c r="K107" s="6" t="s">
        <v>161</v>
      </c>
      <c r="L107" s="70" t="s">
        <v>436</v>
      </c>
      <c r="M107" s="6">
        <f t="shared" si="2"/>
        <v>1</v>
      </c>
      <c r="N107" s="38"/>
      <c r="P107" s="70"/>
    </row>
    <row r="108" spans="1:16" customFormat="1" ht="86.4" x14ac:dyDescent="0.3">
      <c r="A108" s="35"/>
      <c r="B108" s="36"/>
      <c r="C108" s="36"/>
      <c r="D108" s="4" t="s">
        <v>442</v>
      </c>
      <c r="E108" s="3" t="s">
        <v>96</v>
      </c>
      <c r="F108" s="6"/>
      <c r="G108" s="7"/>
      <c r="H108" s="8"/>
      <c r="I108" s="3" t="s">
        <v>97</v>
      </c>
      <c r="J108" s="8"/>
      <c r="K108" s="6" t="s">
        <v>162</v>
      </c>
      <c r="L108" s="135" t="s">
        <v>436</v>
      </c>
      <c r="M108" s="6">
        <f t="shared" si="2"/>
        <v>1</v>
      </c>
      <c r="N108" s="38"/>
      <c r="P108" s="70"/>
    </row>
    <row r="109" spans="1:16" customFormat="1" x14ac:dyDescent="0.3">
      <c r="A109" s="29"/>
      <c r="B109" s="30"/>
      <c r="C109" s="30">
        <v>3</v>
      </c>
      <c r="D109" s="203" t="s">
        <v>98</v>
      </c>
      <c r="E109" s="203"/>
      <c r="F109" s="31"/>
      <c r="G109" s="31"/>
      <c r="H109" s="32">
        <v>1</v>
      </c>
      <c r="I109" s="32"/>
      <c r="J109" s="32">
        <v>1</v>
      </c>
      <c r="K109" s="33"/>
      <c r="L109" s="133"/>
      <c r="M109" s="33">
        <f>IF(COUNT(M110:M117)=COUNTA(M110:M117),AVERAGE(M110:M117)*J109,"ISI DULU")</f>
        <v>1</v>
      </c>
      <c r="N109" s="34">
        <f>M109/J109</f>
        <v>1</v>
      </c>
      <c r="P109" s="41"/>
    </row>
    <row r="110" spans="1:16" customFormat="1" ht="57.6" x14ac:dyDescent="0.3">
      <c r="A110" s="35"/>
      <c r="B110" s="36"/>
      <c r="C110" s="36"/>
      <c r="D110" s="4" t="s">
        <v>9</v>
      </c>
      <c r="E110" s="3" t="s">
        <v>463</v>
      </c>
      <c r="F110" s="6" t="s">
        <v>150</v>
      </c>
      <c r="G110" s="7"/>
      <c r="H110" s="8"/>
      <c r="I110" s="3" t="s">
        <v>348</v>
      </c>
      <c r="J110" s="8"/>
      <c r="K110" s="6" t="s">
        <v>162</v>
      </c>
      <c r="L110" s="70" t="s">
        <v>436</v>
      </c>
      <c r="M110" s="6">
        <f>IF(K110="Ya/Tidak",IF(L110="Ya",1,IF(L110="Tidak",0,"Blm Diisi")),IF(K110="A/B/C",IF(L110="A",1,IF(L110="B",0.5,IF(L110="C",0,"Blm Diisi"))),IF(K110="A/B/C/D",IF(L110="A",1,IF(L110="B",0.67,IF(L110="C",0.33,IF(L110="D",0,"Blm Diisi")))),IF(K110="A/B/C/D/E",IF(L110="A",1,IF(L110="B",0.75,IF(L110="C",0.5,IF(L110="D",0.25,IF(L110="E",0,"Blm Diisi")))))))))</f>
        <v>1</v>
      </c>
      <c r="N110" s="38"/>
      <c r="P110" s="70"/>
    </row>
    <row r="111" spans="1:16" customFormat="1" ht="57.6" x14ac:dyDescent="0.3">
      <c r="A111" s="35"/>
      <c r="B111" s="36"/>
      <c r="C111" s="36"/>
      <c r="D111" s="4" t="s">
        <v>10</v>
      </c>
      <c r="E111" s="3" t="s">
        <v>349</v>
      </c>
      <c r="F111" s="6" t="s">
        <v>150</v>
      </c>
      <c r="G111" s="7"/>
      <c r="H111" s="8"/>
      <c r="I111" s="3" t="s">
        <v>350</v>
      </c>
      <c r="J111" s="8"/>
      <c r="K111" s="6" t="s">
        <v>162</v>
      </c>
      <c r="L111" s="70" t="s">
        <v>436</v>
      </c>
      <c r="M111" s="6">
        <f>IF(K111="Ya/Tidak",IF(L111="Ya",1,IF(L111="Tidak",0,"Blm Diisi")),IF(K111="A/B/C",IF(L111="A",1,IF(L111="B",0.5,IF(L111="C",0,"Blm Diisi"))),IF(K111="A/B/C/D",IF(L111="A",1,IF(L111="B",0.67,IF(L111="C",0.33,IF(L111="D",0,"Blm Diisi")))),IF(K111="A/B/C/D/E",IF(L111="A",1,IF(L111="B",0.75,IF(L111="C",0.5,IF(L111="D",0.25,IF(L111="E",0,"Blm Diisi")))))))))</f>
        <v>1</v>
      </c>
      <c r="N111" s="38"/>
      <c r="P111" s="70"/>
    </row>
    <row r="112" spans="1:16" customFormat="1" x14ac:dyDescent="0.3">
      <c r="A112" s="35"/>
      <c r="B112" s="36"/>
      <c r="C112" s="36"/>
      <c r="D112" s="4" t="s">
        <v>12</v>
      </c>
      <c r="E112" s="3" t="s">
        <v>351</v>
      </c>
      <c r="F112" s="6"/>
      <c r="G112" s="7"/>
      <c r="H112" s="8"/>
      <c r="I112" s="224" t="s">
        <v>99</v>
      </c>
      <c r="J112" s="8"/>
      <c r="K112" s="71" t="s">
        <v>330</v>
      </c>
      <c r="L112" s="72">
        <f>L115/L113</f>
        <v>1</v>
      </c>
      <c r="M112" s="78">
        <f>L112</f>
        <v>1</v>
      </c>
      <c r="N112" s="38"/>
      <c r="P112" s="79"/>
    </row>
    <row r="113" spans="1:16" customFormat="1" ht="28.8" x14ac:dyDescent="0.3">
      <c r="A113" s="35"/>
      <c r="B113" s="36"/>
      <c r="C113" s="36"/>
      <c r="D113" s="4"/>
      <c r="E113" s="3" t="s">
        <v>100</v>
      </c>
      <c r="F113" s="6"/>
      <c r="G113" s="7"/>
      <c r="H113" s="8"/>
      <c r="I113" s="224"/>
      <c r="J113" s="8"/>
      <c r="K113" s="6" t="s">
        <v>331</v>
      </c>
      <c r="L113" s="70">
        <v>1</v>
      </c>
      <c r="M113" s="64"/>
      <c r="N113" s="38"/>
      <c r="P113" s="70"/>
    </row>
    <row r="114" spans="1:16" customFormat="1" ht="28.8" x14ac:dyDescent="0.3">
      <c r="A114" s="35"/>
      <c r="B114" s="36"/>
      <c r="C114" s="36"/>
      <c r="D114" s="4"/>
      <c r="E114" s="3" t="s">
        <v>101</v>
      </c>
      <c r="F114" s="6"/>
      <c r="G114" s="7"/>
      <c r="H114" s="8"/>
      <c r="I114" s="224"/>
      <c r="J114" s="8"/>
      <c r="K114" s="6" t="s">
        <v>331</v>
      </c>
      <c r="L114" s="70">
        <v>0</v>
      </c>
      <c r="M114" s="64"/>
      <c r="N114" s="38"/>
      <c r="P114" s="70"/>
    </row>
    <row r="115" spans="1:16" customFormat="1" ht="28.8" x14ac:dyDescent="0.3">
      <c r="A115" s="35"/>
      <c r="B115" s="36"/>
      <c r="C115" s="36"/>
      <c r="D115" s="4"/>
      <c r="E115" s="3" t="s">
        <v>102</v>
      </c>
      <c r="F115" s="6"/>
      <c r="G115" s="7"/>
      <c r="H115" s="8"/>
      <c r="I115" s="224"/>
      <c r="J115" s="8"/>
      <c r="K115" s="6" t="s">
        <v>331</v>
      </c>
      <c r="L115" s="70">
        <v>1</v>
      </c>
      <c r="M115" s="64"/>
      <c r="N115" s="38"/>
      <c r="P115" s="70"/>
    </row>
    <row r="116" spans="1:16" customFormat="1" ht="43.2" x14ac:dyDescent="0.3">
      <c r="A116" s="35"/>
      <c r="B116" s="36"/>
      <c r="C116" s="36"/>
      <c r="D116" s="4" t="s">
        <v>13</v>
      </c>
      <c r="E116" s="3" t="s">
        <v>352</v>
      </c>
      <c r="F116" s="6" t="s">
        <v>150</v>
      </c>
      <c r="G116" s="7"/>
      <c r="H116" s="8"/>
      <c r="I116" s="3" t="s">
        <v>103</v>
      </c>
      <c r="J116" s="8"/>
      <c r="K116" s="6" t="s">
        <v>161</v>
      </c>
      <c r="L116" s="70" t="s">
        <v>436</v>
      </c>
      <c r="M116" s="6">
        <f>IF(K116="Ya/Tidak",IF(L116="Ya",1,IF(L116="Tidak",0,"Blm Diisi")),IF(K116="A/B/C",IF(L116="A",1,IF(L116="B",0.5,IF(L116="C",0,"Blm Diisi"))),IF(K116="A/B/C/D",IF(L116="A",1,IF(L116="B",0.67,IF(L116="C",0.33,IF(L116="D",0,"Blm Diisi")))),IF(K116="A/B/C/D/E",IF(L116="A",1,IF(L116="B",0.75,IF(L116="C",0.5,IF(L116="D",0.25,IF(L116="E",0,"Blm Diisi")))))))))</f>
        <v>1</v>
      </c>
      <c r="N116" s="38"/>
      <c r="P116" s="70"/>
    </row>
    <row r="117" spans="1:16" customFormat="1" ht="28.8" x14ac:dyDescent="0.3">
      <c r="A117" s="35"/>
      <c r="B117" s="36"/>
      <c r="C117" s="36"/>
      <c r="D117" s="4" t="s">
        <v>16</v>
      </c>
      <c r="E117" s="3" t="s">
        <v>353</v>
      </c>
      <c r="F117" s="6" t="s">
        <v>150</v>
      </c>
      <c r="G117" s="7"/>
      <c r="H117" s="8"/>
      <c r="I117" s="3" t="s">
        <v>354</v>
      </c>
      <c r="J117" s="8"/>
      <c r="K117" s="6" t="s">
        <v>14</v>
      </c>
      <c r="L117" s="70" t="s">
        <v>150</v>
      </c>
      <c r="M117" s="6">
        <f>IF(K117="Ya/Tidak",IF(L117="Ya",1,IF(L117="Tidak",0,"Blm Diisi")),IF(K117="A/B/C",IF(L117="A",1,IF(L117="B",0.5,IF(L117="C",0,"Blm Diisi"))),IF(K117="A/B/C/D",IF(L117="A",1,IF(L117="B",0.67,IF(L117="C",0.33,IF(L117="D",0,"Blm Diisi")))),IF(K117="A/B/C/D/E",IF(L117="A",1,IF(L117="B",0.75,IF(L117="C",0.5,IF(L117="D",0.25,IF(L117="E",0,"Blm Diisi")))))))))</f>
        <v>1</v>
      </c>
      <c r="N117" s="38"/>
      <c r="P117" s="70"/>
    </row>
    <row r="118" spans="1:16" customFormat="1" x14ac:dyDescent="0.3">
      <c r="A118" s="29"/>
      <c r="B118" s="30"/>
      <c r="C118" s="30">
        <v>4</v>
      </c>
      <c r="D118" s="203" t="s">
        <v>355</v>
      </c>
      <c r="E118" s="203"/>
      <c r="F118" s="31"/>
      <c r="G118" s="31"/>
      <c r="H118" s="32">
        <v>0.75</v>
      </c>
      <c r="I118" s="32"/>
      <c r="J118" s="32">
        <v>0.75</v>
      </c>
      <c r="K118" s="33"/>
      <c r="L118" s="133"/>
      <c r="M118" s="33">
        <f>IF(COUNT(M119:M119)=COUNTA(M119:M119),AVERAGE(M119:M119)*J118,"ISI DULU")</f>
        <v>0.75</v>
      </c>
      <c r="N118" s="34">
        <f>M118/J118</f>
        <v>1</v>
      </c>
      <c r="P118" s="41"/>
    </row>
    <row r="119" spans="1:16" customFormat="1" ht="43.2" x14ac:dyDescent="0.3">
      <c r="A119" s="35"/>
      <c r="B119" s="36"/>
      <c r="C119" s="36"/>
      <c r="D119" s="4" t="s">
        <v>9</v>
      </c>
      <c r="E119" s="3" t="s">
        <v>358</v>
      </c>
      <c r="F119" s="6" t="s">
        <v>150</v>
      </c>
      <c r="G119" s="7"/>
      <c r="H119" s="8"/>
      <c r="I119" s="3" t="s">
        <v>145</v>
      </c>
      <c r="J119" s="8"/>
      <c r="K119" s="6" t="s">
        <v>161</v>
      </c>
      <c r="L119" s="135" t="s">
        <v>436</v>
      </c>
      <c r="M119" s="6">
        <f>IF(K119="Ya/Tidak",IF(L119="Ya",1,IF(L119="Tidak",0,"Blm Diisi")),IF(K119="A/B/C",IF(L119="A",1,IF(L119="B",0.5,IF(L119="C",0,"Blm Diisi"))),IF(K119="A/B/C/D",IF(L119="A",1,IF(L119="B",0.67,IF(L119="C",0.33,IF(L119="D",0,"Blm Diisi")))),IF(K119="A/B/C/D/E",IF(L119="A",1,IF(L119="B",0.75,IF(L119="C",0.5,IF(L119="D",0.25,IF(L119="E",0,"Blm Diisi")))))))))</f>
        <v>1</v>
      </c>
      <c r="N119" s="38"/>
      <c r="P119" s="70"/>
    </row>
    <row r="120" spans="1:16" customFormat="1" x14ac:dyDescent="0.3">
      <c r="A120" s="29"/>
      <c r="B120" s="30"/>
      <c r="C120" s="30">
        <v>5</v>
      </c>
      <c r="D120" s="203" t="s">
        <v>364</v>
      </c>
      <c r="E120" s="203"/>
      <c r="F120" s="31"/>
      <c r="G120" s="31"/>
      <c r="H120" s="32">
        <v>0.75</v>
      </c>
      <c r="I120" s="32"/>
      <c r="J120" s="32">
        <v>0.75</v>
      </c>
      <c r="K120" s="33"/>
      <c r="L120" s="133"/>
      <c r="M120" s="33">
        <f>IF(COUNT(M121:M124)=COUNTA(M121:M124),AVERAGE(M121:M124)*J120,"ISI DULU")</f>
        <v>0.75</v>
      </c>
      <c r="N120" s="34">
        <f>M120/J120</f>
        <v>1</v>
      </c>
      <c r="P120" s="41"/>
    </row>
    <row r="121" spans="1:16" customFormat="1" ht="57.6" x14ac:dyDescent="0.3">
      <c r="A121" s="35"/>
      <c r="B121" s="36"/>
      <c r="C121" s="36"/>
      <c r="D121" s="4" t="s">
        <v>9</v>
      </c>
      <c r="E121" s="3" t="s">
        <v>367</v>
      </c>
      <c r="F121" s="6" t="s">
        <v>150</v>
      </c>
      <c r="G121" s="7"/>
      <c r="H121" s="8"/>
      <c r="I121" s="3" t="s">
        <v>368</v>
      </c>
      <c r="J121" s="8"/>
      <c r="K121" s="6" t="s">
        <v>162</v>
      </c>
      <c r="L121" s="70" t="s">
        <v>436</v>
      </c>
      <c r="M121" s="6">
        <f>IF(K121="Ya/Tidak",IF(L121="Ya",1,IF(L121="Tidak",0,"Blm Diisi")),IF(K121="A/B/C",IF(L121="A",1,IF(L121="B",0.5,IF(L121="C",0,"Blm Diisi"))),IF(K121="A/B/C/D",IF(L121="A",1,IF(L121="B",0.67,IF(L121="C",0.33,IF(L121="D",0,"Blm Diisi")))),IF(K121="A/B/C/D/E",IF(L121="A",1,IF(L121="B",0.75,IF(L121="C",0.5,IF(L121="D",0.25,IF(L121="E",0,"Blm Diisi")))))))))</f>
        <v>1</v>
      </c>
      <c r="N121" s="38"/>
      <c r="P121" s="70"/>
    </row>
    <row r="122" spans="1:16" customFormat="1" ht="28.8" x14ac:dyDescent="0.3">
      <c r="A122" s="35"/>
      <c r="B122" s="36"/>
      <c r="C122" s="36"/>
      <c r="D122" s="4" t="s">
        <v>10</v>
      </c>
      <c r="E122" s="3" t="s">
        <v>104</v>
      </c>
      <c r="F122" s="6" t="s">
        <v>150</v>
      </c>
      <c r="G122" s="7"/>
      <c r="H122" s="8"/>
      <c r="I122" s="3" t="s">
        <v>105</v>
      </c>
      <c r="J122" s="8"/>
      <c r="K122" s="6" t="s">
        <v>14</v>
      </c>
      <c r="L122" s="132" t="s">
        <v>150</v>
      </c>
      <c r="M122" s="6">
        <f>IF(K122="Ya/Tidak",IF(L122="Ya",1,IF(L122="Tidak",0,"Blm Diisi")),IF(K122="A/B/C",IF(L122="A",1,IF(L122="B",0.5,IF(L122="C",0,"Blm Diisi"))),IF(K122="A/B/C/D",IF(L122="A",1,IF(L122="B",0.67,IF(L122="C",0.33,IF(L122="D",0,"Blm Diisi")))),IF(K122="A/B/C/D/E",IF(L122="A",1,IF(L122="B",0.75,IF(L122="C",0.5,IF(L122="D",0.25,IF(L122="E",0,"Blm Diisi")))))))))</f>
        <v>1</v>
      </c>
      <c r="N122" s="38"/>
      <c r="P122" s="70"/>
    </row>
    <row r="123" spans="1:16" customFormat="1" ht="43.2" x14ac:dyDescent="0.3">
      <c r="A123" s="35"/>
      <c r="B123" s="36"/>
      <c r="C123" s="36"/>
      <c r="D123" s="4" t="s">
        <v>12</v>
      </c>
      <c r="E123" s="3" t="s">
        <v>369</v>
      </c>
      <c r="F123" s="6" t="s">
        <v>150</v>
      </c>
      <c r="G123" s="7"/>
      <c r="H123" s="8"/>
      <c r="I123" s="3" t="s">
        <v>370</v>
      </c>
      <c r="J123" s="8"/>
      <c r="K123" s="6" t="s">
        <v>161</v>
      </c>
      <c r="L123" s="70" t="s">
        <v>436</v>
      </c>
      <c r="M123" s="6">
        <f>IF(K123="Ya/Tidak",IF(L123="Ya",1,IF(L123="Tidak",0,"Blm Diisi")),IF(K123="A/B/C",IF(L123="A",1,IF(L123="B",0.5,IF(L123="C",0,"Blm Diisi"))),IF(K123="A/B/C/D",IF(L123="A",1,IF(L123="B",0.67,IF(L123="C",0.33,IF(L123="D",0,"Blm Diisi")))),IF(K123="A/B/C/D/E",IF(L123="A",1,IF(L123="B",0.75,IF(L123="C",0.5,IF(L123="D",0.25,IF(L123="E",0,"Blm Diisi")))))))))</f>
        <v>1</v>
      </c>
      <c r="N123" s="38"/>
      <c r="P123" s="70"/>
    </row>
    <row r="124" spans="1:16" customFormat="1" ht="57.6" x14ac:dyDescent="0.3">
      <c r="A124" s="35"/>
      <c r="B124" s="36"/>
      <c r="C124" s="36"/>
      <c r="D124" s="4" t="s">
        <v>13</v>
      </c>
      <c r="E124" s="3" t="s">
        <v>371</v>
      </c>
      <c r="F124" s="6" t="s">
        <v>150</v>
      </c>
      <c r="G124" s="7"/>
      <c r="H124" s="8"/>
      <c r="I124" s="3" t="s">
        <v>372</v>
      </c>
      <c r="J124" s="8"/>
      <c r="K124" s="6" t="s">
        <v>162</v>
      </c>
      <c r="L124" s="70" t="s">
        <v>436</v>
      </c>
      <c r="M124" s="6">
        <f>IF(K124="Ya/Tidak",IF(L124="Ya",1,IF(L124="Tidak",0,"Blm Diisi")),IF(K124="A/B/C",IF(L124="A",1,IF(L124="B",0.5,IF(L124="C",0,"Blm Diisi"))),IF(K124="A/B/C/D",IF(L124="A",1,IF(L124="B",0.67,IF(L124="C",0.33,IF(L124="D",0,"Blm Diisi")))),IF(K124="A/B/C/D/E",IF(L124="A",1,IF(L124="B",0.75,IF(L124="C",0.5,IF(L124="D",0.25,IF(L124="E",0,"Blm Diisi")))))))))</f>
        <v>1</v>
      </c>
      <c r="N124" s="38"/>
      <c r="P124" s="70"/>
    </row>
    <row r="125" spans="1:16" customFormat="1" x14ac:dyDescent="0.3">
      <c r="A125" s="29"/>
      <c r="B125" s="30"/>
      <c r="C125" s="30">
        <v>6</v>
      </c>
      <c r="D125" s="203" t="s">
        <v>373</v>
      </c>
      <c r="E125" s="203"/>
      <c r="F125" s="31"/>
      <c r="G125" s="31"/>
      <c r="H125" s="32">
        <v>1.25</v>
      </c>
      <c r="I125" s="32"/>
      <c r="J125" s="32">
        <v>1.25</v>
      </c>
      <c r="K125" s="33"/>
      <c r="L125" s="133"/>
      <c r="M125" s="33">
        <f>IF(COUNT(M126:M126)=COUNTA(M126:M126),AVERAGE(M126:M126)*J125,"ISI DULU")</f>
        <v>1.25</v>
      </c>
      <c r="N125" s="34">
        <f>M125/J125</f>
        <v>1</v>
      </c>
      <c r="P125" s="41"/>
    </row>
    <row r="126" spans="1:16" customFormat="1" ht="43.2" x14ac:dyDescent="0.3">
      <c r="A126" s="35"/>
      <c r="B126" s="36"/>
      <c r="C126" s="36"/>
      <c r="D126" s="4" t="s">
        <v>10</v>
      </c>
      <c r="E126" s="3" t="s">
        <v>106</v>
      </c>
      <c r="F126" s="6" t="s">
        <v>150</v>
      </c>
      <c r="G126" s="7"/>
      <c r="H126" s="8"/>
      <c r="I126" s="3" t="s">
        <v>107</v>
      </c>
      <c r="J126" s="38"/>
      <c r="K126" s="6" t="s">
        <v>161</v>
      </c>
      <c r="L126" s="70" t="s">
        <v>436</v>
      </c>
      <c r="M126" s="6">
        <f>IF(K126="Ya/Tidak",IF(L126="Ya",1,IF(L126="Tidak",0,"Blm Diisi")),IF(K126="A/B/C",IF(L126="A",1,IF(L126="B",0.5,IF(L126="C",0,"Blm Diisi"))),IF(K126="A/B/C/D",IF(L126="A",1,IF(L126="B",0.67,IF(L126="C",0.33,IF(L126="D",0,"Blm Diisi")))),IF(K126="A/B/C/D/E",IF(L126="A",1,IF(L126="B",0.75,IF(L126="C",0.5,IF(L126="D",0.25,IF(L126="E",0,"Blm Diisi")))))))))</f>
        <v>1</v>
      </c>
      <c r="N126" s="38"/>
      <c r="P126" s="70"/>
    </row>
    <row r="127" spans="1:16" customFormat="1" x14ac:dyDescent="0.3">
      <c r="A127" s="29"/>
      <c r="B127" s="30"/>
      <c r="C127" s="30">
        <v>7</v>
      </c>
      <c r="D127" s="203" t="s">
        <v>382</v>
      </c>
      <c r="E127" s="203"/>
      <c r="F127" s="31"/>
      <c r="G127" s="31"/>
      <c r="H127" s="32">
        <v>1.5</v>
      </c>
      <c r="I127" s="32"/>
      <c r="J127" s="32"/>
      <c r="K127" s="33"/>
      <c r="L127" s="133"/>
      <c r="M127" s="33"/>
      <c r="N127" s="34"/>
      <c r="P127" s="41"/>
    </row>
    <row r="128" spans="1:16" customFormat="1" x14ac:dyDescent="0.3">
      <c r="A128" s="44"/>
      <c r="B128" s="45" t="s">
        <v>108</v>
      </c>
      <c r="C128" s="46" t="s">
        <v>109</v>
      </c>
      <c r="D128" s="47"/>
      <c r="E128" s="48"/>
      <c r="F128" s="49"/>
      <c r="G128" s="49"/>
      <c r="H128" s="50">
        <v>4.5</v>
      </c>
      <c r="I128" s="50"/>
      <c r="J128" s="50"/>
      <c r="K128" s="51"/>
      <c r="L128" s="52"/>
      <c r="M128" s="51">
        <f>M129+M135+M141+M147+M151</f>
        <v>4.5</v>
      </c>
      <c r="N128" s="53">
        <f>M128/H128</f>
        <v>1</v>
      </c>
      <c r="P128" s="52"/>
    </row>
    <row r="129" spans="1:16" customFormat="1" x14ac:dyDescent="0.3">
      <c r="A129" s="29"/>
      <c r="B129" s="30"/>
      <c r="C129" s="30">
        <v>1</v>
      </c>
      <c r="D129" s="203" t="s">
        <v>110</v>
      </c>
      <c r="E129" s="203"/>
      <c r="F129" s="31"/>
      <c r="G129" s="31"/>
      <c r="H129" s="32">
        <v>0.5</v>
      </c>
      <c r="I129" s="32"/>
      <c r="J129" s="32">
        <v>0.5</v>
      </c>
      <c r="K129" s="33"/>
      <c r="L129" s="133"/>
      <c r="M129" s="33">
        <f>IF(COUNT(M130:M134)=COUNTA(M130:M134),AVERAGE(M130:M134)*J129,"ISI DULU")</f>
        <v>0.5</v>
      </c>
      <c r="N129" s="34">
        <f>M129/J129</f>
        <v>1</v>
      </c>
      <c r="P129" s="41"/>
    </row>
    <row r="130" spans="1:16" customFormat="1" ht="28.8" x14ac:dyDescent="0.3">
      <c r="A130" s="35"/>
      <c r="B130" s="36"/>
      <c r="C130" s="36"/>
      <c r="D130" s="4" t="s">
        <v>8</v>
      </c>
      <c r="E130" s="3" t="s">
        <v>111</v>
      </c>
      <c r="F130" s="6" t="s">
        <v>150</v>
      </c>
      <c r="G130" s="7"/>
      <c r="H130" s="8"/>
      <c r="I130" s="3" t="s">
        <v>116</v>
      </c>
      <c r="J130" s="8"/>
      <c r="K130" s="6" t="s">
        <v>14</v>
      </c>
      <c r="L130" s="132" t="s">
        <v>150</v>
      </c>
      <c r="M130" s="6">
        <f>IF(K130="Ya/Tidak",IF(L130="Ya",1,IF(L130="Tidak",0,"Blm Diisi")),IF(K130="A/B/C",IF(L130="A",1,IF(L130="B",0.5,IF(L130="C",0,"Blm Diisi"))),IF(K130="A/B/C/D",IF(L130="A",1,IF(L130="B",0.67,IF(L130="C",0.33,IF(L130="D",0,"Blm Diisi")))),IF(K130="A/B/C/D/E",IF(L130="A",1,IF(L130="B",0.75,IF(L130="C",0.5,IF(L130="D",0.25,IF(L130="E",0,"Blm Diisi")))))))))</f>
        <v>1</v>
      </c>
      <c r="N130" s="38"/>
      <c r="P130" s="37"/>
    </row>
    <row r="131" spans="1:16" customFormat="1" ht="72" x14ac:dyDescent="0.3">
      <c r="A131" s="35"/>
      <c r="B131" s="36"/>
      <c r="C131" s="36"/>
      <c r="D131" s="4" t="s">
        <v>9</v>
      </c>
      <c r="E131" s="3" t="s">
        <v>112</v>
      </c>
      <c r="F131" s="6" t="s">
        <v>150</v>
      </c>
      <c r="G131" s="7"/>
      <c r="H131" s="8"/>
      <c r="I131" s="3" t="s">
        <v>117</v>
      </c>
      <c r="J131" s="8"/>
      <c r="K131" s="6" t="s">
        <v>162</v>
      </c>
      <c r="L131" s="132" t="s">
        <v>436</v>
      </c>
      <c r="M131" s="6">
        <f>IF(K131="Ya/Tidak",IF(L131="Ya",1,IF(L131="Tidak",0,"Blm Diisi")),IF(K131="A/B/C",IF(L131="A",1,IF(L131="B",0.5,IF(L131="C",0,"Blm Diisi"))),IF(K131="A/B/C/D",IF(L131="A",1,IF(L131="B",0.67,IF(L131="C",0.33,IF(L131="D",0,"Blm Diisi")))),IF(K131="A/B/C/D/E",IF(L131="A",1,IF(L131="B",0.75,IF(L131="C",0.5,IF(L131="D",0.25,IF(L131="E",0,"Blm Diisi")))))))))</f>
        <v>1</v>
      </c>
      <c r="N131" s="38"/>
      <c r="P131" s="37"/>
    </row>
    <row r="132" spans="1:16" customFormat="1" ht="57.6" x14ac:dyDescent="0.3">
      <c r="A132" s="35"/>
      <c r="B132" s="36"/>
      <c r="C132" s="36"/>
      <c r="D132" s="4" t="s">
        <v>10</v>
      </c>
      <c r="E132" s="3" t="s">
        <v>113</v>
      </c>
      <c r="F132" s="6" t="s">
        <v>150</v>
      </c>
      <c r="G132" s="7"/>
      <c r="H132" s="8"/>
      <c r="I132" s="3" t="s">
        <v>118</v>
      </c>
      <c r="J132" s="8"/>
      <c r="K132" s="6" t="s">
        <v>162</v>
      </c>
      <c r="L132" s="132" t="s">
        <v>436</v>
      </c>
      <c r="M132" s="6">
        <f>IF(K132="Ya/Tidak",IF(L132="Ya",1,IF(L132="Tidak",0,"Blm Diisi")),IF(K132="A/B/C",IF(L132="A",1,IF(L132="B",0.5,IF(L132="C",0,"Blm Diisi"))),IF(K132="A/B/C/D",IF(L132="A",1,IF(L132="B",0.67,IF(L132="C",0.33,IF(L132="D",0,"Blm Diisi")))),IF(K132="A/B/C/D/E",IF(L132="A",1,IF(L132="B",0.75,IF(L132="C",0.5,IF(L132="D",0.25,IF(L132="E",0,"Blm Diisi")))))))))</f>
        <v>1</v>
      </c>
      <c r="N132" s="38"/>
      <c r="P132" s="37"/>
    </row>
    <row r="133" spans="1:16" customFormat="1" ht="72" x14ac:dyDescent="0.3">
      <c r="A133" s="35"/>
      <c r="B133" s="36"/>
      <c r="C133" s="36"/>
      <c r="D133" s="4" t="s">
        <v>12</v>
      </c>
      <c r="E133" s="3" t="s">
        <v>114</v>
      </c>
      <c r="F133" s="6" t="s">
        <v>150</v>
      </c>
      <c r="G133" s="7"/>
      <c r="H133" s="8"/>
      <c r="I133" s="3" t="s">
        <v>119</v>
      </c>
      <c r="J133" s="8"/>
      <c r="K133" s="6" t="s">
        <v>161</v>
      </c>
      <c r="L133" s="132" t="s">
        <v>436</v>
      </c>
      <c r="M133" s="6">
        <f>IF(K133="Ya/Tidak",IF(L133="Ya",1,IF(L133="Tidak",0,"Blm Diisi")),IF(K133="A/B/C",IF(L133="A",1,IF(L133="B",0.5,IF(L133="C",0,"Blm Diisi"))),IF(K133="A/B/C/D",IF(L133="A",1,IF(L133="B",0.67,IF(L133="C",0.33,IF(L133="D",0,"Blm Diisi")))),IF(K133="A/B/C/D/E",IF(L133="A",1,IF(L133="B",0.75,IF(L133="C",0.5,IF(L133="D",0.25,IF(L133="E",0,"Blm Diisi")))))))))</f>
        <v>1</v>
      </c>
      <c r="N133" s="38"/>
      <c r="P133" s="37"/>
    </row>
    <row r="134" spans="1:16" customFormat="1" ht="43.2" x14ac:dyDescent="0.3">
      <c r="A134" s="35"/>
      <c r="B134" s="36"/>
      <c r="C134" s="36"/>
      <c r="D134" s="4" t="s">
        <v>13</v>
      </c>
      <c r="E134" s="3" t="s">
        <v>115</v>
      </c>
      <c r="F134" s="6" t="s">
        <v>150</v>
      </c>
      <c r="G134" s="7"/>
      <c r="H134" s="8"/>
      <c r="I134" s="3" t="s">
        <v>120</v>
      </c>
      <c r="J134" s="8"/>
      <c r="K134" s="6" t="s">
        <v>161</v>
      </c>
      <c r="L134" s="132" t="s">
        <v>436</v>
      </c>
      <c r="M134" s="6">
        <f>IF(K134="Ya/Tidak",IF(L134="Ya",1,IF(L134="Tidak",0,"Blm Diisi")),IF(K134="A/B/C",IF(L134="A",1,IF(L134="B",0.5,IF(L134="C",0,"Blm Diisi"))),IF(K134="A/B/C/D",IF(L134="A",1,IF(L134="B",0.67,IF(L134="C",0.33,IF(L134="D",0,"Blm Diisi")))),IF(K134="A/B/C/D/E",IF(L134="A",1,IF(L134="B",0.75,IF(L134="C",0.5,IF(L134="D",0.25,IF(L134="E",0,"Blm Diisi")))))))))</f>
        <v>1</v>
      </c>
      <c r="N134" s="38"/>
      <c r="P134" s="37"/>
    </row>
    <row r="135" spans="1:16" customFormat="1" x14ac:dyDescent="0.3">
      <c r="A135" s="29"/>
      <c r="B135" s="30"/>
      <c r="C135" s="30">
        <v>2</v>
      </c>
      <c r="D135" s="203" t="s">
        <v>121</v>
      </c>
      <c r="E135" s="203"/>
      <c r="F135" s="31"/>
      <c r="G135" s="31"/>
      <c r="H135" s="32">
        <v>0.5</v>
      </c>
      <c r="I135" s="32"/>
      <c r="J135" s="32">
        <v>0.5</v>
      </c>
      <c r="K135" s="33"/>
      <c r="L135" s="133"/>
      <c r="M135" s="33">
        <f>IF(COUNT(M136:M140)=COUNTA(M136:M140),AVERAGE(M136:M140)*J135,"ISI DULU")</f>
        <v>0.5</v>
      </c>
      <c r="N135" s="34">
        <f>M135/J135</f>
        <v>1</v>
      </c>
      <c r="P135" s="41"/>
    </row>
    <row r="136" spans="1:16" customFormat="1" ht="100.8" x14ac:dyDescent="0.3">
      <c r="A136" s="35"/>
      <c r="B136" s="36"/>
      <c r="C136" s="36"/>
      <c r="D136" s="4" t="s">
        <v>8</v>
      </c>
      <c r="E136" s="3" t="s">
        <v>122</v>
      </c>
      <c r="F136" s="6" t="s">
        <v>150</v>
      </c>
      <c r="G136" s="7"/>
      <c r="H136" s="8"/>
      <c r="I136" s="3" t="s">
        <v>124</v>
      </c>
      <c r="J136" s="8"/>
      <c r="K136" s="6" t="s">
        <v>162</v>
      </c>
      <c r="L136" s="37" t="s">
        <v>436</v>
      </c>
      <c r="M136" s="6">
        <f>IF(K136="Ya/Tidak",IF(L136="Ya",1,IF(L136="Tidak",0,"Blm Diisi")),IF(K136="A/B/C",IF(L136="A",1,IF(L136="B",0.5,IF(L136="C",0,"Blm Diisi"))),IF(K136="A/B/C/D",IF(L136="A",1,IF(L136="B",0.67,IF(L136="C",0.33,IF(L136="D",0,"Blm Diisi")))),IF(K136="A/B/C/D/E",IF(L136="A",1,IF(L136="B",0.75,IF(L136="C",0.5,IF(L136="D",0.25,IF(L136="E",0,"Blm Diisi")))))))))</f>
        <v>1</v>
      </c>
      <c r="N136" s="38"/>
      <c r="P136" s="37"/>
    </row>
    <row r="137" spans="1:16" customFormat="1" ht="72" x14ac:dyDescent="0.3">
      <c r="A137" s="35"/>
      <c r="B137" s="36"/>
      <c r="C137" s="36"/>
      <c r="D137" s="4" t="s">
        <v>9</v>
      </c>
      <c r="E137" s="3" t="s">
        <v>123</v>
      </c>
      <c r="F137" s="6" t="s">
        <v>150</v>
      </c>
      <c r="G137" s="7"/>
      <c r="H137" s="8"/>
      <c r="I137" s="3" t="s">
        <v>125</v>
      </c>
      <c r="J137" s="8"/>
      <c r="K137" s="6" t="s">
        <v>161</v>
      </c>
      <c r="L137" s="132" t="s">
        <v>436</v>
      </c>
      <c r="M137" s="6">
        <f>IF(K137="Ya/Tidak",IF(L137="Ya",1,IF(L137="Tidak",0,"Blm Diisi")),IF(K137="A/B/C",IF(L137="A",1,IF(L137="B",0.5,IF(L137="C",0,"Blm Diisi"))),IF(K137="A/B/C/D",IF(L137="A",1,IF(L137="B",0.67,IF(L137="C",0.33,IF(L137="D",0,"Blm Diisi")))),IF(K137="A/B/C/D/E",IF(L137="A",1,IF(L137="B",0.75,IF(L137="C",0.5,IF(L137="D",0.25,IF(L137="E",0,"Blm Diisi")))))))))</f>
        <v>1</v>
      </c>
      <c r="N137" s="38"/>
      <c r="P137" s="37"/>
    </row>
    <row r="138" spans="1:16" customFormat="1" ht="86.4" x14ac:dyDescent="0.3">
      <c r="A138" s="35"/>
      <c r="B138" s="36"/>
      <c r="C138" s="36"/>
      <c r="D138" s="4" t="s">
        <v>10</v>
      </c>
      <c r="E138" s="3" t="s">
        <v>146</v>
      </c>
      <c r="F138" s="6" t="s">
        <v>150</v>
      </c>
      <c r="G138" s="7"/>
      <c r="H138" s="8"/>
      <c r="I138" s="3" t="s">
        <v>126</v>
      </c>
      <c r="J138" s="8"/>
      <c r="K138" s="6" t="s">
        <v>161</v>
      </c>
      <c r="L138" s="132" t="s">
        <v>436</v>
      </c>
      <c r="M138" s="6">
        <f>IF(K138="Ya/Tidak",IF(L138="Ya",1,IF(L138="Tidak",0,"Blm Diisi")),IF(K138="A/B/C",IF(L138="A",1,IF(L138="B",0.5,IF(L138="C",0,"Blm Diisi"))),IF(K138="A/B/C/D",IF(L138="A",1,IF(L138="B",0.67,IF(L138="C",0.33,IF(L138="D",0,"Blm Diisi")))),IF(K138="A/B/C/D/E",IF(L138="A",1,IF(L138="B",0.75,IF(L138="C",0.5,IF(L138="D",0.25,IF(L138="E",0,"Blm Diisi")))))))))</f>
        <v>1</v>
      </c>
      <c r="N138" s="38"/>
      <c r="P138" s="37"/>
    </row>
    <row r="139" spans="1:16" customFormat="1" ht="72" x14ac:dyDescent="0.3">
      <c r="A139" s="35"/>
      <c r="B139" s="36"/>
      <c r="C139" s="36"/>
      <c r="D139" s="4" t="s">
        <v>12</v>
      </c>
      <c r="E139" s="3" t="s">
        <v>394</v>
      </c>
      <c r="F139" s="6" t="s">
        <v>150</v>
      </c>
      <c r="G139" s="7"/>
      <c r="H139" s="8"/>
      <c r="I139" s="3" t="s">
        <v>395</v>
      </c>
      <c r="J139" s="8"/>
      <c r="K139" s="6" t="s">
        <v>162</v>
      </c>
      <c r="L139" s="37" t="s">
        <v>436</v>
      </c>
      <c r="M139" s="6">
        <f>IF(K139="Ya/Tidak",IF(L139="Ya",1,IF(L139="Tidak",0,"Blm Diisi")),IF(K139="A/B/C",IF(L139="A",1,IF(L139="B",0.5,IF(L139="C",0,"Blm Diisi"))),IF(K139="A/B/C/D",IF(L139="A",1,IF(L139="B",0.67,IF(L139="C",0.33,IF(L139="D",0,"Blm Diisi")))),IF(K139="A/B/C/D/E",IF(L139="A",1,IF(L139="B",0.75,IF(L139="C",0.5,IF(L139="D",0.25,IF(L139="E",0,"Blm Diisi")))))))))</f>
        <v>1</v>
      </c>
      <c r="N139" s="38"/>
      <c r="P139" s="37"/>
    </row>
    <row r="140" spans="1:16" customFormat="1" ht="28.8" x14ac:dyDescent="0.3">
      <c r="A140" s="35"/>
      <c r="B140" s="36"/>
      <c r="C140" s="36"/>
      <c r="D140" s="4" t="s">
        <v>13</v>
      </c>
      <c r="E140" s="3" t="s">
        <v>127</v>
      </c>
      <c r="F140" s="6" t="s">
        <v>150</v>
      </c>
      <c r="G140" s="7"/>
      <c r="H140" s="8"/>
      <c r="I140" s="3" t="s">
        <v>128</v>
      </c>
      <c r="J140" s="8"/>
      <c r="K140" s="6" t="s">
        <v>14</v>
      </c>
      <c r="L140" s="37" t="s">
        <v>150</v>
      </c>
      <c r="M140" s="6">
        <f>IF(K140="Ya/Tidak",IF(L140="Ya",1,IF(L140="Tidak",0,"Blm Diisi")),IF(K140="A/B/C",IF(L140="A",1,IF(L140="B",0.5,IF(L140="C",0,"Blm Diisi"))),IF(K140="A/B/C/D",IF(L140="A",1,IF(L140="B",0.67,IF(L140="C",0.33,IF(L140="D",0,"Blm Diisi")))),IF(K140="A/B/C/D/E",IF(L140="A",1,IF(L140="B",0.75,IF(L140="C",0.5,IF(L140="D",0.25,IF(L140="E",0,"Blm Diisi")))))))))</f>
        <v>1</v>
      </c>
      <c r="N140" s="38"/>
      <c r="P140" s="37"/>
    </row>
    <row r="141" spans="1:16" customFormat="1" x14ac:dyDescent="0.3">
      <c r="A141" s="29"/>
      <c r="B141" s="30"/>
      <c r="C141" s="30">
        <v>3</v>
      </c>
      <c r="D141" s="203" t="s">
        <v>129</v>
      </c>
      <c r="E141" s="203"/>
      <c r="F141" s="31"/>
      <c r="G141" s="31"/>
      <c r="H141" s="32">
        <v>1.5</v>
      </c>
      <c r="I141" s="32"/>
      <c r="J141" s="32">
        <v>1.5</v>
      </c>
      <c r="K141" s="33"/>
      <c r="L141" s="133"/>
      <c r="M141" s="33">
        <f>IF(COUNT(M142:M146)=COUNTA(M142:M146),AVERAGE(M142:M146)*J141,"ISI DULU")</f>
        <v>1.5</v>
      </c>
      <c r="N141" s="34">
        <f>M141/J141</f>
        <v>1</v>
      </c>
      <c r="P141" s="41"/>
    </row>
    <row r="142" spans="1:16" customFormat="1" x14ac:dyDescent="0.3">
      <c r="A142" s="35"/>
      <c r="B142" s="36"/>
      <c r="C142" s="36"/>
      <c r="D142" s="4" t="s">
        <v>8</v>
      </c>
      <c r="E142" s="3" t="s">
        <v>396</v>
      </c>
      <c r="F142" s="6" t="s">
        <v>150</v>
      </c>
      <c r="G142" s="7"/>
      <c r="H142" s="8"/>
      <c r="I142" s="3" t="s">
        <v>130</v>
      </c>
      <c r="J142" s="8"/>
      <c r="K142" s="6" t="s">
        <v>14</v>
      </c>
      <c r="L142" s="37" t="s">
        <v>150</v>
      </c>
      <c r="M142" s="6">
        <f>IF(K142="Ya/Tidak",IF(L142="Ya",1,IF(L142="Tidak",0,"Blm Diisi")),IF(K142="A/B/C",IF(L142="A",1,IF(L142="B",0.5,IF(L142="C",0,"Blm Diisi"))),IF(K142="A/B/C/D",IF(L142="A",1,IF(L142="B",0.67,IF(L142="C",0.33,IF(L142="D",0,"Blm Diisi")))),IF(K142="A/B/C/D/E",IF(L142="A",1,IF(L142="B",0.75,IF(L142="C",0.5,IF(L142="D",0.25,IF(L142="E",0,"Blm Diisi")))))))))</f>
        <v>1</v>
      </c>
      <c r="N142" s="38"/>
      <c r="P142" s="37"/>
    </row>
    <row r="143" spans="1:16" customFormat="1" ht="43.2" x14ac:dyDescent="0.3">
      <c r="A143" s="35"/>
      <c r="B143" s="36"/>
      <c r="C143" s="36"/>
      <c r="D143" s="4" t="s">
        <v>9</v>
      </c>
      <c r="E143" s="3" t="s">
        <v>397</v>
      </c>
      <c r="F143" s="6" t="s">
        <v>150</v>
      </c>
      <c r="G143" s="7"/>
      <c r="H143" s="8"/>
      <c r="I143" s="3" t="s">
        <v>398</v>
      </c>
      <c r="J143" s="8"/>
      <c r="K143" s="6" t="s">
        <v>161</v>
      </c>
      <c r="L143" s="37" t="s">
        <v>436</v>
      </c>
      <c r="M143" s="6">
        <f>IF(K143="Ya/Tidak",IF(L143="Ya",1,IF(L143="Tidak",0,"Blm Diisi")),IF(K143="A/B/C",IF(L143="A",1,IF(L143="B",0.5,IF(L143="C",0,"Blm Diisi"))),IF(K143="A/B/C/D",IF(L143="A",1,IF(L143="B",0.67,IF(L143="C",0.33,IF(L143="D",0,"Blm Diisi")))),IF(K143="A/B/C/D/E",IF(L143="A",1,IF(L143="B",0.75,IF(L143="C",0.5,IF(L143="D",0.25,IF(L143="E",0,"Blm Diisi")))))))))</f>
        <v>1</v>
      </c>
      <c r="N143" s="38"/>
      <c r="P143" s="37"/>
    </row>
    <row r="144" spans="1:16" customFormat="1" ht="28.8" x14ac:dyDescent="0.3">
      <c r="A144" s="35"/>
      <c r="B144" s="36"/>
      <c r="C144" s="36"/>
      <c r="D144" s="4" t="s">
        <v>10</v>
      </c>
      <c r="E144" s="3" t="s">
        <v>399</v>
      </c>
      <c r="F144" s="6" t="s">
        <v>150</v>
      </c>
      <c r="G144" s="7"/>
      <c r="H144" s="8"/>
      <c r="I144" s="3" t="s">
        <v>400</v>
      </c>
      <c r="J144" s="8"/>
      <c r="K144" s="6" t="s">
        <v>14</v>
      </c>
      <c r="L144" s="37" t="s">
        <v>150</v>
      </c>
      <c r="M144" s="6">
        <f>IF(K144="Ya/Tidak",IF(L144="Ya",1,IF(L144="Tidak",0,"Blm Diisi")),IF(K144="A/B/C",IF(L144="A",1,IF(L144="B",0.5,IF(L144="C",0,"Blm Diisi"))),IF(K144="A/B/C/D",IF(L144="A",1,IF(L144="B",0.67,IF(L144="C",0.33,IF(L144="D",0,"Blm Diisi")))),IF(K144="A/B/C/D/E",IF(L144="A",1,IF(L144="B",0.75,IF(L144="C",0.5,IF(L144="D",0.25,IF(L144="E",0,"Blm Diisi")))))))))</f>
        <v>1</v>
      </c>
      <c r="N144" s="38"/>
      <c r="P144" s="37"/>
    </row>
    <row r="145" spans="1:16" customFormat="1" ht="115.2" x14ac:dyDescent="0.3">
      <c r="A145" s="35"/>
      <c r="B145" s="36"/>
      <c r="C145" s="36"/>
      <c r="D145" s="4" t="s">
        <v>12</v>
      </c>
      <c r="E145" s="3" t="s">
        <v>131</v>
      </c>
      <c r="F145" s="6" t="s">
        <v>150</v>
      </c>
      <c r="G145" s="7"/>
      <c r="H145" s="8"/>
      <c r="I145" s="3" t="s">
        <v>132</v>
      </c>
      <c r="J145" s="8"/>
      <c r="K145" s="6" t="s">
        <v>162</v>
      </c>
      <c r="L145" s="37" t="s">
        <v>436</v>
      </c>
      <c r="M145" s="6">
        <f>IF(K145="Ya/Tidak",IF(L145="Ya",1,IF(L145="Tidak",0,"Blm Diisi")),IF(K145="A/B/C",IF(L145="A",1,IF(L145="B",0.5,IF(L145="C",0,"Blm Diisi"))),IF(K145="A/B/C/D",IF(L145="A",1,IF(L145="B",0.67,IF(L145="C",0.33,IF(L145="D",0,"Blm Diisi")))),IF(K145="A/B/C/D/E",IF(L145="A",1,IF(L145="B",0.75,IF(L145="C",0.5,IF(L145="D",0.25,IF(L145="E",0,"Blm Diisi")))))))))</f>
        <v>1</v>
      </c>
      <c r="N145" s="38"/>
      <c r="P145" s="37"/>
    </row>
    <row r="146" spans="1:16" customFormat="1" ht="43.2" x14ac:dyDescent="0.3">
      <c r="A146" s="35"/>
      <c r="B146" s="36"/>
      <c r="C146" s="36"/>
      <c r="D146" s="4" t="s">
        <v>13</v>
      </c>
      <c r="E146" s="3" t="s">
        <v>133</v>
      </c>
      <c r="F146" s="6" t="s">
        <v>150</v>
      </c>
      <c r="G146" s="7"/>
      <c r="H146" s="8"/>
      <c r="I146" s="3" t="s">
        <v>134</v>
      </c>
      <c r="J146" s="8"/>
      <c r="K146" s="6" t="s">
        <v>161</v>
      </c>
      <c r="L146" s="132" t="s">
        <v>436</v>
      </c>
      <c r="M146" s="6">
        <f>IF(K146="Ya/Tidak",IF(L146="Ya",1,IF(L146="Tidak",0,"Blm Diisi")),IF(K146="A/B/C",IF(L146="A",1,IF(L146="B",0.5,IF(L146="C",0,"Blm Diisi"))),IF(K146="A/B/C/D",IF(L146="A",1,IF(L146="B",0.67,IF(L146="C",0.33,IF(L146="D",0,"Blm Diisi")))),IF(K146="A/B/C/D/E",IF(L146="A",1,IF(L146="B",0.75,IF(L146="C",0.5,IF(L146="D",0.25,IF(L146="E",0,"Blm Diisi")))))))))</f>
        <v>1</v>
      </c>
      <c r="N146" s="38"/>
      <c r="P146" s="37"/>
    </row>
    <row r="147" spans="1:16" customFormat="1" x14ac:dyDescent="0.3">
      <c r="A147" s="29"/>
      <c r="B147" s="30"/>
      <c r="C147" s="30">
        <v>4</v>
      </c>
      <c r="D147" s="203" t="s">
        <v>135</v>
      </c>
      <c r="E147" s="203"/>
      <c r="F147" s="31"/>
      <c r="G147" s="31"/>
      <c r="H147" s="32">
        <v>1.5</v>
      </c>
      <c r="I147" s="32"/>
      <c r="J147" s="32">
        <v>1.5</v>
      </c>
      <c r="K147" s="33"/>
      <c r="L147" s="133"/>
      <c r="M147" s="33">
        <f>IF(COUNT(M148:M150)=COUNTA(M148:M150),AVERAGE(M148:M150)*J147,"ISI DULU")</f>
        <v>1.5</v>
      </c>
      <c r="N147" s="34">
        <f>M147/J147</f>
        <v>1</v>
      </c>
      <c r="P147" s="41"/>
    </row>
    <row r="148" spans="1:16" customFormat="1" ht="43.2" x14ac:dyDescent="0.3">
      <c r="A148" s="35"/>
      <c r="B148" s="36"/>
      <c r="C148" s="36"/>
      <c r="D148" s="4" t="s">
        <v>8</v>
      </c>
      <c r="E148" s="3" t="s">
        <v>401</v>
      </c>
      <c r="F148" s="6" t="s">
        <v>150</v>
      </c>
      <c r="G148" s="7"/>
      <c r="H148" s="8"/>
      <c r="I148" s="3" t="s">
        <v>136</v>
      </c>
      <c r="J148" s="8"/>
      <c r="K148" s="6" t="s">
        <v>161</v>
      </c>
      <c r="L148" s="132" t="s">
        <v>436</v>
      </c>
      <c r="M148" s="6">
        <f>IF(K148="Ya/Tidak",IF(L148="Ya",1,IF(L148="Tidak",0,"Blm Diisi")),IF(K148="A/B/C",IF(L148="A",1,IF(L148="B",0.5,IF(L148="C",0,"Blm Diisi"))),IF(K148="A/B/C/D",IF(L148="A",1,IF(L148="B",0.67,IF(L148="C",0.33,IF(L148="D",0,"Blm Diisi")))),IF(K148="A/B/C/D/E",IF(L148="A",1,IF(L148="B",0.75,IF(L148="C",0.5,IF(L148="D",0.25,IF(L148="E",0,"Blm Diisi")))))))))</f>
        <v>1</v>
      </c>
      <c r="N148" s="38"/>
      <c r="P148" s="37"/>
    </row>
    <row r="149" spans="1:16" customFormat="1" ht="28.8" x14ac:dyDescent="0.3">
      <c r="A149" s="35"/>
      <c r="B149" s="36"/>
      <c r="C149" s="36"/>
      <c r="D149" s="4" t="s">
        <v>9</v>
      </c>
      <c r="E149" s="3" t="s">
        <v>137</v>
      </c>
      <c r="F149" s="6" t="s">
        <v>150</v>
      </c>
      <c r="G149" s="7"/>
      <c r="H149" s="8"/>
      <c r="I149" s="3" t="s">
        <v>138</v>
      </c>
      <c r="J149" s="8"/>
      <c r="K149" s="6" t="s">
        <v>14</v>
      </c>
      <c r="L149" s="132" t="s">
        <v>150</v>
      </c>
      <c r="M149" s="6">
        <f>IF(K149="Ya/Tidak",IF(L149="Ya",1,IF(L149="Tidak",0,"Blm Diisi")),IF(K149="A/B/C",IF(L149="A",1,IF(L149="B",0.5,IF(L149="C",0,"Blm Diisi"))),IF(K149="A/B/C/D",IF(L149="A",1,IF(L149="B",0.67,IF(L149="C",0.33,IF(L149="D",0,"Blm Diisi")))),IF(K149="A/B/C/D/E",IF(L149="A",1,IF(L149="B",0.75,IF(L149="C",0.5,IF(L149="D",0.25,IF(L149="E",0,"Blm Diisi")))))))))</f>
        <v>1</v>
      </c>
      <c r="N149" s="38"/>
      <c r="P149" s="37"/>
    </row>
    <row r="150" spans="1:16" customFormat="1" ht="57.6" x14ac:dyDescent="0.3">
      <c r="A150" s="35"/>
      <c r="B150" s="36"/>
      <c r="C150" s="36"/>
      <c r="D150" s="4" t="s">
        <v>10</v>
      </c>
      <c r="E150" s="3" t="s">
        <v>402</v>
      </c>
      <c r="F150" s="6" t="s">
        <v>150</v>
      </c>
      <c r="G150" s="7"/>
      <c r="H150" s="8"/>
      <c r="I150" s="3" t="s">
        <v>139</v>
      </c>
      <c r="J150" s="8"/>
      <c r="K150" s="6" t="s">
        <v>162</v>
      </c>
      <c r="L150" s="132" t="s">
        <v>436</v>
      </c>
      <c r="M150" s="6">
        <f>IF(K150="Ya/Tidak",IF(L150="Ya",1,IF(L150="Tidak",0,"Blm Diisi")),IF(K150="A/B/C",IF(L150="A",1,IF(L150="B",0.5,IF(L150="C",0,"Blm Diisi"))),IF(K150="A/B/C/D",IF(L150="A",1,IF(L150="B",0.67,IF(L150="C",0.33,IF(L150="D",0,"Blm Diisi")))),IF(K150="A/B/C/D/E",IF(L150="A",1,IF(L150="B",0.75,IF(L150="C",0.5,IF(L150="D",0.25,IF(L150="E",0,"Blm Diisi")))))))))</f>
        <v>1</v>
      </c>
      <c r="N150" s="38"/>
      <c r="P150" s="37"/>
    </row>
    <row r="151" spans="1:16" customFormat="1" x14ac:dyDescent="0.3">
      <c r="A151" s="29"/>
      <c r="B151" s="30"/>
      <c r="C151" s="30">
        <v>5</v>
      </c>
      <c r="D151" s="203" t="s">
        <v>140</v>
      </c>
      <c r="E151" s="203"/>
      <c r="F151" s="31"/>
      <c r="G151" s="31"/>
      <c r="H151" s="32">
        <v>0.5</v>
      </c>
      <c r="I151" s="32"/>
      <c r="J151" s="32">
        <v>0.5</v>
      </c>
      <c r="K151" s="33"/>
      <c r="L151" s="133"/>
      <c r="M151" s="33">
        <f>IF(COUNT(M152:M154)=COUNTA(M152:M154),AVERAGE(M152:M154)*J151,"ISI DULU")</f>
        <v>0.5</v>
      </c>
      <c r="N151" s="34">
        <f>M151/J151</f>
        <v>1</v>
      </c>
      <c r="P151" s="41"/>
    </row>
    <row r="152" spans="1:16" customFormat="1" ht="28.8" x14ac:dyDescent="0.3">
      <c r="A152" s="35"/>
      <c r="B152" s="36"/>
      <c r="C152" s="36"/>
      <c r="D152" s="4" t="s">
        <v>8</v>
      </c>
      <c r="E152" s="3" t="s">
        <v>403</v>
      </c>
      <c r="F152" s="6" t="s">
        <v>150</v>
      </c>
      <c r="G152" s="7"/>
      <c r="H152" s="8"/>
      <c r="I152" s="3" t="s">
        <v>404</v>
      </c>
      <c r="J152" s="8"/>
      <c r="K152" s="6" t="s">
        <v>14</v>
      </c>
      <c r="L152" s="37" t="s">
        <v>150</v>
      </c>
      <c r="M152" s="6">
        <f>IF(K152="Ya/Tidak",IF(L152="Ya",1,IF(L152="Tidak",0,"Blm Diisi")),IF(K152="A/B/C",IF(L152="A",1,IF(L152="B",0.5,IF(L152="C",0,"Blm Diisi"))),IF(K152="A/B/C/D",IF(L152="A",1,IF(L152="B",0.67,IF(L152="C",0.33,IF(L152="D",0,"Blm Diisi")))),IF(K152="A/B/C/D/E",IF(L152="A",1,IF(L152="B",0.75,IF(L152="C",0.5,IF(L152="D",0.25,IF(L152="E",0,"Blm Diisi")))))))))</f>
        <v>1</v>
      </c>
      <c r="N152" s="38"/>
      <c r="P152" s="37"/>
    </row>
    <row r="153" spans="1:16" customFormat="1" ht="57.6" x14ac:dyDescent="0.3">
      <c r="A153" s="35"/>
      <c r="B153" s="36"/>
      <c r="C153" s="36"/>
      <c r="D153" s="4" t="s">
        <v>9</v>
      </c>
      <c r="E153" s="3" t="s">
        <v>405</v>
      </c>
      <c r="F153" s="6" t="s">
        <v>150</v>
      </c>
      <c r="G153" s="7"/>
      <c r="H153" s="8"/>
      <c r="I153" s="3" t="s">
        <v>406</v>
      </c>
      <c r="J153" s="8"/>
      <c r="K153" s="6" t="s">
        <v>162</v>
      </c>
      <c r="L153" s="132" t="s">
        <v>436</v>
      </c>
      <c r="M153" s="6">
        <f>IF(K153="Ya/Tidak",IF(L153="Ya",1,IF(L153="Tidak",0,"Blm Diisi")),IF(K153="A/B/C",IF(L153="A",1,IF(L153="B",0.5,IF(L153="C",0,"Blm Diisi"))),IF(K153="A/B/C/D",IF(L153="A",1,IF(L153="B",0.67,IF(L153="C",0.33,IF(L153="D",0,"Blm Diisi")))),IF(K153="A/B/C/D/E",IF(L153="A",1,IF(L153="B",0.75,IF(L153="C",0.5,IF(L153="D",0.25,IF(L153="E",0,"Blm Diisi")))))))))</f>
        <v>1</v>
      </c>
      <c r="N153" s="38"/>
      <c r="P153" s="37"/>
    </row>
    <row r="154" spans="1:16" customFormat="1" ht="43.2" x14ac:dyDescent="0.3">
      <c r="A154" s="35"/>
      <c r="B154" s="36"/>
      <c r="C154" s="36"/>
      <c r="D154" s="4" t="s">
        <v>10</v>
      </c>
      <c r="E154" s="3" t="s">
        <v>407</v>
      </c>
      <c r="F154" s="6" t="s">
        <v>150</v>
      </c>
      <c r="G154" s="7"/>
      <c r="H154" s="8"/>
      <c r="I154" s="3" t="s">
        <v>408</v>
      </c>
      <c r="J154" s="8"/>
      <c r="K154" s="6" t="s">
        <v>161</v>
      </c>
      <c r="L154" s="37" t="s">
        <v>436</v>
      </c>
      <c r="M154" s="6">
        <f>IF(K154="Ya/Tidak",IF(L154="Ya",1,IF(L154="Tidak",0,"Blm Diisi")),IF(K154="A/B/C",IF(L154="A",1,IF(L154="B",0.5,IF(L154="C",0,"Blm Diisi"))),IF(K154="A/B/C/D",IF(L154="A",1,IF(L154="B",0.67,IF(L154="C",0.33,IF(L154="D",0,"Blm Diisi")))),IF(K154="A/B/C/D/E",IF(L154="A",1,IF(L154="B",0.75,IF(L154="C",0.5,IF(L154="D",0.25,IF(L154="E",0,"Blm Diisi")))))))))</f>
        <v>1</v>
      </c>
      <c r="N154" s="38"/>
      <c r="P154" s="37"/>
    </row>
    <row r="155" spans="1:16" x14ac:dyDescent="0.3">
      <c r="A155" s="204" t="s">
        <v>141</v>
      </c>
      <c r="B155" s="204"/>
      <c r="C155" s="204"/>
      <c r="D155" s="204"/>
      <c r="E155" s="204"/>
      <c r="F155" s="80"/>
      <c r="G155" s="80"/>
      <c r="H155" s="81"/>
      <c r="I155" s="82"/>
      <c r="J155" s="81"/>
      <c r="K155" s="82"/>
      <c r="L155" s="83"/>
      <c r="M155" s="81">
        <f>SUM(M7,M24,M29,M34,M46,M72,M84,M128)</f>
        <v>23.5</v>
      </c>
      <c r="N155" s="84"/>
      <c r="P155" s="83"/>
    </row>
  </sheetData>
  <mergeCells count="40">
    <mergeCell ref="D8:E8"/>
    <mergeCell ref="K2:N2"/>
    <mergeCell ref="A4:E4"/>
    <mergeCell ref="F4:G4"/>
    <mergeCell ref="B6:E6"/>
    <mergeCell ref="D141:E141"/>
    <mergeCell ref="D135:E135"/>
    <mergeCell ref="D147:E147"/>
    <mergeCell ref="D151:E151"/>
    <mergeCell ref="A155:E155"/>
    <mergeCell ref="D52:E52"/>
    <mergeCell ref="D53:E53"/>
    <mergeCell ref="D56:E56"/>
    <mergeCell ref="D57:E57"/>
    <mergeCell ref="D64:E64"/>
    <mergeCell ref="D35:E35"/>
    <mergeCell ref="D42:E42"/>
    <mergeCell ref="D39:E39"/>
    <mergeCell ref="D45:E45"/>
    <mergeCell ref="D47:E47"/>
    <mergeCell ref="D12:E12"/>
    <mergeCell ref="D16:E16"/>
    <mergeCell ref="D21:E21"/>
    <mergeCell ref="D25:E25"/>
    <mergeCell ref="D28:E28"/>
    <mergeCell ref="D67:E67"/>
    <mergeCell ref="D129:E129"/>
    <mergeCell ref="D73:E73"/>
    <mergeCell ref="D80:E80"/>
    <mergeCell ref="D85:E85"/>
    <mergeCell ref="D118:E118"/>
    <mergeCell ref="D120:E120"/>
    <mergeCell ref="D125:E125"/>
    <mergeCell ref="D127:E127"/>
    <mergeCell ref="D70:E70"/>
    <mergeCell ref="I90:I95"/>
    <mergeCell ref="I96:I101"/>
    <mergeCell ref="D109:E109"/>
    <mergeCell ref="D102:E102"/>
    <mergeCell ref="I112:I115"/>
  </mergeCells>
  <conditionalFormatting sqref="E32">
    <cfRule type="containsText" dxfId="5" priority="1" operator="containsText" text="Dihapus">
      <formula>NOT(ISERROR(SEARCH("Dihapus",E32)))</formula>
    </cfRule>
  </conditionalFormatting>
  <dataValidations count="6">
    <dataValidation type="list" allowBlank="1" showInputMessage="1" showErrorMessage="1" sqref="M93:M95 M113:M115 M97:M101 M91" xr:uid="{0F724B74-C738-49FA-94B8-D46C41759F93}">
      <formula1>"-"</formula1>
    </dataValidation>
    <dataValidation type="list" allowBlank="1" showInputMessage="1" showErrorMessage="1" sqref="L65 L139 L14 L63 L54:L55 L150 L40:L41 L68 L108 L10:L11 L110:L111 L121 L124 L20 L43 L131:L132 L136 L145 L104:L106 L74:L79 L36:L38 L22:L23 L48:L50 L17 L58:L60 L81 L83 L153" xr:uid="{DD776CD2-9758-49DA-BC6A-2016FCE0A750}">
      <formula1>"A,B,C,D"</formula1>
    </dataValidation>
    <dataValidation type="list" allowBlank="1" showInputMessage="1" showErrorMessage="1" sqref="L9 L143 L123 L107 L66 L62 L31 L44:L45 L51 L86 L116 L148 L15 L126 L133:L134 L137:L138 L146 L119 L26:L27 L18:L19 L103 L154" xr:uid="{D9BCE31B-C484-4EE9-9A82-20A083922326}">
      <formula1>"A,B,C"</formula1>
    </dataValidation>
    <dataValidation type="list" allowBlank="1" showInputMessage="1" showErrorMessage="1" sqref="L144 L149 L140 L71 L152 L142 L13 L87:L89 L32 L117 L122 L130" xr:uid="{9CBB90E2-1FF5-4244-960B-583B2650A29E}">
      <formula1>"Ya,Tidak"</formula1>
    </dataValidation>
    <dataValidation type="list" allowBlank="1" showInputMessage="1" showErrorMessage="1" sqref="L69 L61 L82" xr:uid="{EC050A6A-8693-40F4-8E5D-36685EBAB427}">
      <formula1>"A,B,C,D,E"</formula1>
    </dataValidation>
    <dataValidation type="whole" operator="greaterThanOrEqual" allowBlank="1" showInputMessage="1" showErrorMessage="1" sqref="L113:L115" xr:uid="{4C08ECC0-0A5C-4A53-8E3B-D8F8A98FFC45}">
      <formula1>0</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155"/>
  <sheetViews>
    <sheetView zoomScale="80" zoomScaleNormal="80" workbookViewId="0">
      <pane ySplit="5" topLeftCell="A145" activePane="bottomLeft" state="frozen"/>
      <selection pane="bottomLeft" activeCell="I158" sqref="I158"/>
    </sheetView>
  </sheetViews>
  <sheetFormatPr defaultColWidth="9.109375" defaultRowHeight="14.4" x14ac:dyDescent="0.3"/>
  <cols>
    <col min="1" max="1" width="3.44140625" style="124" customWidth="1"/>
    <col min="2" max="2" width="4.44140625" style="125" customWidth="1"/>
    <col min="3" max="3" width="3.44140625" style="125" customWidth="1"/>
    <col min="4" max="4" width="2.88671875" style="126" customWidth="1"/>
    <col min="5" max="5" width="43.44140625" style="127" bestFit="1" customWidth="1"/>
    <col min="6" max="6" width="2.88671875" style="85" hidden="1" customWidth="1"/>
    <col min="7" max="7" width="5.44140625" style="128" hidden="1" customWidth="1"/>
    <col min="8" max="8" width="6.44140625" style="129" bestFit="1" customWidth="1"/>
    <col min="9" max="9" width="82.88671875" style="85" bestFit="1" customWidth="1"/>
    <col min="10" max="10" width="6.44140625" style="129" hidden="1" customWidth="1"/>
    <col min="11" max="11" width="11.109375" style="85" customWidth="1"/>
    <col min="12" max="13" width="9.109375" style="85"/>
    <col min="14" max="14" width="10.88671875" style="85" bestFit="1" customWidth="1"/>
    <col min="15" max="15" width="6.109375" style="85" customWidth="1"/>
    <col min="16" max="16" width="47.44140625" style="85" customWidth="1"/>
    <col min="17" max="16384" width="9.109375" style="85"/>
  </cols>
  <sheetData>
    <row r="1" spans="1:16" ht="15" thickBot="1" x14ac:dyDescent="0.35">
      <c r="E1" s="85"/>
    </row>
    <row r="2" spans="1:16" ht="24.9" customHeight="1" thickBot="1" x14ac:dyDescent="0.35">
      <c r="E2" s="85"/>
      <c r="K2" s="218" t="s">
        <v>480</v>
      </c>
      <c r="L2" s="219"/>
      <c r="M2" s="219"/>
      <c r="N2" s="220"/>
    </row>
    <row r="3" spans="1:16" ht="16.5" customHeight="1" x14ac:dyDescent="0.7">
      <c r="E3" s="85"/>
      <c r="K3" s="147"/>
      <c r="L3" s="147"/>
      <c r="M3" s="147"/>
      <c r="N3" s="147"/>
    </row>
    <row r="4" spans="1:16" s="12" customFormat="1" ht="28.8" x14ac:dyDescent="0.3">
      <c r="A4" s="221" t="s">
        <v>0</v>
      </c>
      <c r="B4" s="221"/>
      <c r="C4" s="221"/>
      <c r="D4" s="221"/>
      <c r="E4" s="221"/>
      <c r="F4" s="222" t="s">
        <v>155</v>
      </c>
      <c r="G4" s="222"/>
      <c r="H4" s="9" t="s">
        <v>1</v>
      </c>
      <c r="I4" s="10" t="s">
        <v>2</v>
      </c>
      <c r="J4" s="9" t="s">
        <v>1</v>
      </c>
      <c r="K4" s="136" t="s">
        <v>156</v>
      </c>
      <c r="L4" s="137" t="s">
        <v>157</v>
      </c>
      <c r="M4" s="138" t="s">
        <v>158</v>
      </c>
      <c r="N4" s="144" t="s">
        <v>159</v>
      </c>
      <c r="P4" s="199" t="s">
        <v>160</v>
      </c>
    </row>
    <row r="5" spans="1:16" s="12" customFormat="1" x14ac:dyDescent="0.3">
      <c r="A5" s="171"/>
      <c r="B5" s="172"/>
      <c r="C5" s="172"/>
      <c r="D5" s="172"/>
      <c r="E5" s="172"/>
      <c r="F5" s="13"/>
      <c r="G5" s="13"/>
      <c r="H5" s="14"/>
      <c r="I5" s="173"/>
      <c r="J5" s="14"/>
      <c r="K5" s="174"/>
      <c r="L5" s="175"/>
      <c r="M5" s="173"/>
      <c r="N5" s="170"/>
      <c r="P5" s="15"/>
    </row>
    <row r="6" spans="1:16" s="21" customFormat="1" x14ac:dyDescent="0.3">
      <c r="A6" s="93" t="s">
        <v>3</v>
      </c>
      <c r="B6" s="223" t="s">
        <v>4</v>
      </c>
      <c r="C6" s="223"/>
      <c r="D6" s="223"/>
      <c r="E6" s="223"/>
      <c r="F6" s="180"/>
      <c r="G6" s="180"/>
      <c r="H6" s="97"/>
      <c r="I6" s="97"/>
      <c r="J6" s="97"/>
      <c r="K6" s="97"/>
      <c r="L6" s="97"/>
      <c r="M6" s="181"/>
      <c r="N6" s="145"/>
      <c r="P6" s="18"/>
    </row>
    <row r="7" spans="1:16" customFormat="1" x14ac:dyDescent="0.3">
      <c r="A7" s="44"/>
      <c r="B7" s="45" t="s">
        <v>5</v>
      </c>
      <c r="C7" s="46" t="s">
        <v>6</v>
      </c>
      <c r="D7" s="47"/>
      <c r="E7" s="48"/>
      <c r="F7" s="49"/>
      <c r="G7" s="49"/>
      <c r="H7" s="50">
        <v>2.5</v>
      </c>
      <c r="I7" s="50"/>
      <c r="J7" s="50"/>
      <c r="K7" s="50"/>
      <c r="L7" s="50"/>
      <c r="M7" s="51">
        <f>M8+M12+M16+M21</f>
        <v>2.5</v>
      </c>
      <c r="N7" s="53">
        <f>M7/H7</f>
        <v>1</v>
      </c>
      <c r="P7" s="27"/>
    </row>
    <row r="8" spans="1:16" customFormat="1" x14ac:dyDescent="0.3">
      <c r="A8" s="29"/>
      <c r="B8" s="30"/>
      <c r="C8" s="30">
        <v>1</v>
      </c>
      <c r="D8" s="203" t="s">
        <v>7</v>
      </c>
      <c r="E8" s="203"/>
      <c r="F8" s="31"/>
      <c r="G8" s="31"/>
      <c r="H8" s="32">
        <v>0.5</v>
      </c>
      <c r="I8" s="32"/>
      <c r="J8" s="32">
        <v>0.5</v>
      </c>
      <c r="K8" s="32"/>
      <c r="L8" s="32"/>
      <c r="M8" s="33">
        <f>IF(COUNT(M9:M11)=COUNTA(M9:M11),AVERAGE(M9:M11)*J8,"ISI DULU")</f>
        <v>0.5</v>
      </c>
      <c r="N8" s="34">
        <f>M8/J8</f>
        <v>1</v>
      </c>
      <c r="P8" s="32"/>
    </row>
    <row r="9" spans="1:16" s="153" customFormat="1" ht="57.6" customHeight="1" x14ac:dyDescent="0.3">
      <c r="A9" s="148"/>
      <c r="B9" s="149"/>
      <c r="C9" s="149"/>
      <c r="D9" s="182" t="s">
        <v>8</v>
      </c>
      <c r="E9" s="183" t="s">
        <v>451</v>
      </c>
      <c r="F9" s="150" t="s">
        <v>150</v>
      </c>
      <c r="G9" s="151"/>
      <c r="H9" s="152"/>
      <c r="I9" s="2" t="s">
        <v>431</v>
      </c>
      <c r="J9" s="38"/>
      <c r="K9" s="6" t="s">
        <v>161</v>
      </c>
      <c r="L9" s="132" t="s">
        <v>436</v>
      </c>
      <c r="M9" s="6">
        <f>IF(K9="Ya/Tidak",IF(L9="Ya",1,IF(L9="Tidak",0,"Blm Diisi")),IF(K9="A/B/C",IF(L9="A",1,IF(L9="B",0.5,IF(L9="C",0,"Blm Diisi"))),IF(K9="A/B/C/D",IF(L9="A",1,IF(L9="B",0.67,IF(L9="C",0.33,IF(L9="D",0,"Blm Diisi")))),IF(K9="A/B/C/D/E",IF(L9="A",1,IF(L9="B",0.75,IF(L9="C",0.5,IF(L9="D",0.25,IF(L9="E",0,"Blm Diisi")))))))))</f>
        <v>1</v>
      </c>
      <c r="N9" s="38"/>
      <c r="P9" s="37"/>
    </row>
    <row r="10" spans="1:16" customFormat="1" ht="115.2" x14ac:dyDescent="0.3">
      <c r="A10" s="35"/>
      <c r="B10" s="36"/>
      <c r="C10" s="36"/>
      <c r="D10" s="4" t="s">
        <v>9</v>
      </c>
      <c r="E10" s="186" t="s">
        <v>448</v>
      </c>
      <c r="F10" s="6" t="s">
        <v>150</v>
      </c>
      <c r="G10" s="7"/>
      <c r="H10" s="8"/>
      <c r="I10" s="39" t="s">
        <v>447</v>
      </c>
      <c r="J10" s="38"/>
      <c r="K10" s="6" t="s">
        <v>162</v>
      </c>
      <c r="L10" s="37" t="s">
        <v>436</v>
      </c>
      <c r="M10" s="6">
        <f>IF(K10="Ya/Tidak",IF(L10="Ya",1,IF(L10="Tidak",0,"Blm Diisi")),IF(K10="A/B/C",IF(L10="A",1,IF(L10="B",0.5,IF(L10="C",0,"Blm Diisi"))),IF(K10="A/B/C/D",IF(L10="A",1,IF(L10="B",0.67,IF(L10="C",0.33,IF(L10="D",0,"Blm Diisi")))),IF(K10="A/B/C/D/E",IF(L10="A",1,IF(L10="B",0.75,IF(L10="C",0.5,IF(L10="D",0.25,IF(L10="E",0,"Blm Diisi")))))))))</f>
        <v>1</v>
      </c>
      <c r="N10" s="38"/>
      <c r="P10" s="37"/>
    </row>
    <row r="11" spans="1:16" customFormat="1" ht="103.65" customHeight="1" x14ac:dyDescent="0.3">
      <c r="A11" s="35"/>
      <c r="B11" s="36"/>
      <c r="C11" s="36"/>
      <c r="D11" s="4" t="s">
        <v>10</v>
      </c>
      <c r="E11" s="186" t="s">
        <v>449</v>
      </c>
      <c r="F11" s="6" t="s">
        <v>150</v>
      </c>
      <c r="G11" s="7"/>
      <c r="H11" s="8"/>
      <c r="I11" s="3" t="s">
        <v>450</v>
      </c>
      <c r="J11" s="38"/>
      <c r="K11" s="6" t="s">
        <v>162</v>
      </c>
      <c r="L11" s="37" t="s">
        <v>436</v>
      </c>
      <c r="M11" s="6">
        <f>IF(K11="Ya/Tidak",IF(L11="Ya",1,IF(L11="Tidak",0,"Blm Diisi")),IF(K11="A/B/C",IF(L11="A",1,IF(L11="B",0.5,IF(L11="C",0,"Blm Diisi"))),IF(K11="A/B/C/D",IF(L11="A",1,IF(L11="B",0.67,IF(L11="C",0.33,IF(L11="D",0,"Blm Diisi")))),IF(K11="A/B/C/D/E",IF(L11="A",1,IF(L11="B",0.75,IF(L11="C",0.5,IF(L11="D",0.25,IF(L11="E",0,"Blm Diisi")))))))))</f>
        <v>1</v>
      </c>
      <c r="N11" s="38"/>
      <c r="P11" s="37"/>
    </row>
    <row r="12" spans="1:16" customFormat="1" ht="19.5" customHeight="1" x14ac:dyDescent="0.3">
      <c r="A12" s="140"/>
      <c r="B12" s="141"/>
      <c r="C12" s="141">
        <v>2</v>
      </c>
      <c r="D12" s="216" t="s">
        <v>163</v>
      </c>
      <c r="E12" s="216"/>
      <c r="F12" s="142"/>
      <c r="G12" s="40"/>
      <c r="H12" s="33">
        <v>0.5</v>
      </c>
      <c r="I12" s="33"/>
      <c r="J12" s="33">
        <v>0.5</v>
      </c>
      <c r="K12" s="33"/>
      <c r="L12" s="33"/>
      <c r="M12" s="33">
        <f>IF(COUNT(M13:M15)=COUNTA(M13:M15),AVERAGE(M13:M15)*J12,"ISI DULU")</f>
        <v>0.5</v>
      </c>
      <c r="N12" s="34">
        <f>M12/J12</f>
        <v>1</v>
      </c>
      <c r="P12" s="41"/>
    </row>
    <row r="13" spans="1:16" customFormat="1" ht="28.8" x14ac:dyDescent="0.3">
      <c r="A13" s="35"/>
      <c r="B13" s="36"/>
      <c r="C13" s="36"/>
      <c r="D13" s="4" t="s">
        <v>8</v>
      </c>
      <c r="E13" s="3" t="s">
        <v>452</v>
      </c>
      <c r="F13" s="6" t="s">
        <v>150</v>
      </c>
      <c r="G13" s="7"/>
      <c r="H13" s="8"/>
      <c r="I13" s="2" t="s">
        <v>453</v>
      </c>
      <c r="J13" s="8"/>
      <c r="K13" s="6" t="s">
        <v>14</v>
      </c>
      <c r="L13" s="132" t="s">
        <v>150</v>
      </c>
      <c r="M13" s="6">
        <f>IF(K13="Ya/Tidak",IF(L13="Ya",1,IF(L13="Tidak",0,"Blm Diisi")),IF(K13="A/B/C",IF(L13="A",1,IF(L13="B",0.5,IF(L13="C",0,"Blm Diisi"))),IF(K13="A/B/C/D",IF(L13="A",1,IF(L13="B",0.67,IF(L13="C",0.33,IF(L13="D",0,"Blm Diisi")))),IF(K13="A/B/C/D/E",IF(L13="A",1,IF(L13="B",0.75,IF(L13="C",0.5,IF(L13="D",0.25,IF(L13="E",0,"Blm Diisi")))))))))</f>
        <v>1</v>
      </c>
      <c r="N13" s="38"/>
      <c r="P13" s="37"/>
    </row>
    <row r="14" spans="1:16" customFormat="1" ht="117.6" customHeight="1" x14ac:dyDescent="0.3">
      <c r="A14" s="35"/>
      <c r="B14" s="36"/>
      <c r="C14" s="36"/>
      <c r="D14" s="4" t="s">
        <v>13</v>
      </c>
      <c r="E14" s="3" t="s">
        <v>454</v>
      </c>
      <c r="F14" s="6" t="s">
        <v>150</v>
      </c>
      <c r="G14" s="7"/>
      <c r="H14" s="8"/>
      <c r="I14" s="2" t="s">
        <v>433</v>
      </c>
      <c r="J14" s="8"/>
      <c r="K14" s="6" t="s">
        <v>162</v>
      </c>
      <c r="L14" s="132" t="s">
        <v>436</v>
      </c>
      <c r="M14" s="6">
        <f>IF(K14="Ya/Tidak",IF(L14="Ya",1,IF(L14="Tidak",0,"Blm Diisi")),IF(K14="A/B/C",IF(L14="A",1,IF(L14="B",0.5,IF(L14="C",0,"Blm Diisi"))),IF(K14="A/B/C/D",IF(L14="A",1,IF(L14="B",0.67,IF(L14="C",0.33,IF(L14="D",0,"Blm Diisi")))),IF(K14="A/B/C/D/E",IF(L14="A",1,IF(L14="B",0.75,IF(L14="C",0.5,IF(L14="D",0.25,IF(L14="E",0,"Blm Diisi")))))))))</f>
        <v>1</v>
      </c>
      <c r="N14" s="38"/>
      <c r="P14" s="37"/>
    </row>
    <row r="15" spans="1:16" customFormat="1" ht="72" x14ac:dyDescent="0.3">
      <c r="A15" s="35"/>
      <c r="B15" s="36"/>
      <c r="C15" s="36"/>
      <c r="D15" s="4" t="s">
        <v>185</v>
      </c>
      <c r="E15" s="2" t="s">
        <v>438</v>
      </c>
      <c r="F15" s="6"/>
      <c r="G15" s="7"/>
      <c r="H15" s="8"/>
      <c r="I15" s="2" t="s">
        <v>432</v>
      </c>
      <c r="J15" s="8"/>
      <c r="K15" s="6" t="s">
        <v>161</v>
      </c>
      <c r="L15" s="132" t="s">
        <v>436</v>
      </c>
      <c r="M15" s="6">
        <f>IF(K15="Ya/Tidak",IF(L15="Ya",1,IF(L15="Tidak",0,"Blm Diisi")),IF(K15="A/B/C",IF(L15="A",1,IF(L15="B",0.5,IF(L15="C",0,"Blm Diisi"))),IF(K15="A/B/C/D",IF(L15="A",1,IF(L15="B",0.67,IF(L15="C",0.33,IF(L15="D",0,"Blm Diisi")))),IF(K15="A/B/C/D/E",IF(L15="A",1,IF(L15="B",0.75,IF(L15="C",0.5,IF(L15="D",0.25,IF(L15="E",0,"Blm Diisi")))))))))</f>
        <v>1</v>
      </c>
      <c r="N15" s="38"/>
      <c r="P15" s="37"/>
    </row>
    <row r="16" spans="1:16" customFormat="1" x14ac:dyDescent="0.3">
      <c r="A16" s="29"/>
      <c r="B16" s="30"/>
      <c r="C16" s="30">
        <v>3</v>
      </c>
      <c r="D16" s="203" t="s">
        <v>15</v>
      </c>
      <c r="E16" s="203"/>
      <c r="F16" s="31"/>
      <c r="G16" s="31"/>
      <c r="H16" s="32">
        <v>1</v>
      </c>
      <c r="I16" s="32"/>
      <c r="J16" s="32">
        <v>1</v>
      </c>
      <c r="K16" s="33"/>
      <c r="L16" s="33"/>
      <c r="M16" s="33">
        <f>IF(COUNT(M17:M20)=COUNTA(M17:M20),AVERAGE(M17:M20)*J16,"ISI DULU")</f>
        <v>1</v>
      </c>
      <c r="N16" s="34">
        <f>M16/J16</f>
        <v>1</v>
      </c>
      <c r="P16" s="41"/>
    </row>
    <row r="17" spans="1:16" customFormat="1" ht="100.8" x14ac:dyDescent="0.3">
      <c r="A17" s="35"/>
      <c r="B17" s="36"/>
      <c r="C17" s="36"/>
      <c r="D17" s="4" t="s">
        <v>12</v>
      </c>
      <c r="E17" s="3" t="s">
        <v>179</v>
      </c>
      <c r="F17" s="7"/>
      <c r="G17" s="6" t="s">
        <v>177</v>
      </c>
      <c r="H17" s="8"/>
      <c r="I17" s="3" t="s">
        <v>180</v>
      </c>
      <c r="J17" s="38"/>
      <c r="K17" s="6" t="s">
        <v>162</v>
      </c>
      <c r="L17" s="37" t="s">
        <v>436</v>
      </c>
      <c r="M17" s="6">
        <f>IF(K17="Ya/Tidak",IF(L17="Ya",1,IF(L17="Tidak",0,"Blm Diisi")),IF(K17="A/B/C",IF(L17="A",1,IF(L17="B",0.5,IF(L17="C",0,"Blm Diisi"))),IF(K17="A/B/C/D",IF(L17="A",1,IF(L17="B",0.67,IF(L17="C",0.33,IF(L17="D",0,"Blm Diisi")))),IF(K17="A/B/C/D/E",IF(L17="A",1,IF(L17="B",0.75,IF(L17="C",0.5,IF(L17="D",0.25,IF(L17="E",0,"Blm Diisi")))))))))</f>
        <v>1</v>
      </c>
      <c r="N17" s="38"/>
      <c r="P17" s="37"/>
    </row>
    <row r="18" spans="1:16" customFormat="1" ht="43.2" x14ac:dyDescent="0.3">
      <c r="A18" s="35"/>
      <c r="B18" s="36"/>
      <c r="C18" s="36"/>
      <c r="D18" s="4" t="s">
        <v>16</v>
      </c>
      <c r="E18" s="3" t="s">
        <v>183</v>
      </c>
      <c r="F18" s="7"/>
      <c r="G18" s="6" t="s">
        <v>177</v>
      </c>
      <c r="H18" s="8"/>
      <c r="I18" s="3" t="s">
        <v>487</v>
      </c>
      <c r="J18" s="8"/>
      <c r="K18" s="6" t="s">
        <v>161</v>
      </c>
      <c r="L18" s="132" t="s">
        <v>436</v>
      </c>
      <c r="M18" s="6">
        <f>IF(K18="Ya/Tidak",IF(L18="Ya",1,IF(L18="Tidak",0,"Blm Diisi")),IF(K18="A/B/C",IF(L18="A",1,IF(L18="B",0.5,IF(L18="C",0,"Blm Diisi"))),IF(K18="A/B/C/D",IF(L18="A",1,IF(L18="B",0.67,IF(L18="C",0.33,IF(L18="D",0,"Blm Diisi")))),IF(K18="A/B/C/D/E",IF(L18="A",1,IF(L18="B",0.75,IF(L18="C",0.5,IF(L18="D",0.25,IF(L18="E",0,"Blm Diisi")))))))))</f>
        <v>1</v>
      </c>
      <c r="N18" s="38"/>
      <c r="P18" s="37"/>
    </row>
    <row r="19" spans="1:16" customFormat="1" ht="57.6" x14ac:dyDescent="0.3">
      <c r="A19" s="35"/>
      <c r="B19" s="36"/>
      <c r="C19" s="36"/>
      <c r="D19" s="4" t="s">
        <v>185</v>
      </c>
      <c r="E19" s="3" t="s">
        <v>186</v>
      </c>
      <c r="F19" s="6" t="s">
        <v>150</v>
      </c>
      <c r="G19" s="7"/>
      <c r="H19" s="8"/>
      <c r="I19" s="3" t="s">
        <v>187</v>
      </c>
      <c r="J19" s="8"/>
      <c r="K19" s="6" t="s">
        <v>161</v>
      </c>
      <c r="L19" s="132" t="s">
        <v>436</v>
      </c>
      <c r="M19" s="6">
        <f>IF(K19="Ya/Tidak",IF(L19="Ya",1,IF(L19="Tidak",0,"Blm Diisi")),IF(K19="A/B/C",IF(L19="A",1,IF(L19="B",0.5,IF(L19="C",0,"Blm Diisi"))),IF(K19="A/B/C/D",IF(L19="A",1,IF(L19="B",0.67,IF(L19="C",0.33,IF(L19="D",0,"Blm Diisi")))),IF(K19="A/B/C/D/E",IF(L19="A",1,IF(L19="B",0.75,IF(L19="C",0.5,IF(L19="D",0.25,IF(L19="E",0,"Blm Diisi")))))))))</f>
        <v>1</v>
      </c>
      <c r="N19" s="38"/>
      <c r="P19" s="37"/>
    </row>
    <row r="20" spans="1:16" customFormat="1" ht="86.4" x14ac:dyDescent="0.3">
      <c r="A20" s="35"/>
      <c r="B20" s="36"/>
      <c r="C20" s="36"/>
      <c r="D20" s="4" t="s">
        <v>211</v>
      </c>
      <c r="E20" s="2" t="s">
        <v>437</v>
      </c>
      <c r="F20" s="6"/>
      <c r="G20" s="7"/>
      <c r="H20" s="8"/>
      <c r="I20" s="3" t="s">
        <v>11</v>
      </c>
      <c r="J20" s="8"/>
      <c r="K20" s="6" t="s">
        <v>162</v>
      </c>
      <c r="L20" s="132" t="s">
        <v>436</v>
      </c>
      <c r="M20" s="6">
        <f>IF(K20="Ya/Tidak",IF(L20="Ya",1,IF(L20="Tidak",0,"Blm Diisi")),IF(K20="A/B/C",IF(L20="A",1,IF(L20="B",0.5,IF(L20="C",0,"Blm Diisi"))),IF(K20="A/B/C/D",IF(L20="A",1,IF(L20="B",0.67,IF(L20="C",0.33,IF(L20="D",0,"Blm Diisi")))),IF(K20="A/B/C/D/E",IF(L20="A",1,IF(L20="B",0.75,IF(L20="C",0.5,IF(L20="D",0.25,IF(L20="E",0,"Blm Diisi")))))))))</f>
        <v>1</v>
      </c>
      <c r="N20" s="38"/>
      <c r="P20" s="37"/>
    </row>
    <row r="21" spans="1:16" customFormat="1" x14ac:dyDescent="0.3">
      <c r="A21" s="29"/>
      <c r="B21" s="30"/>
      <c r="C21" s="30">
        <v>4</v>
      </c>
      <c r="D21" s="203" t="s">
        <v>17</v>
      </c>
      <c r="E21" s="203"/>
      <c r="F21" s="31"/>
      <c r="G21" s="31"/>
      <c r="H21" s="32">
        <v>0.5</v>
      </c>
      <c r="I21" s="32"/>
      <c r="J21" s="32">
        <v>0.5</v>
      </c>
      <c r="K21" s="33"/>
      <c r="L21" s="33"/>
      <c r="M21" s="33">
        <f>IF(COUNT(M22:M23)=COUNTA(M22:M23),AVERAGE(M22:M23)*J21,"ISI DULU")</f>
        <v>0.5</v>
      </c>
      <c r="N21" s="34">
        <f>M21/J21</f>
        <v>1</v>
      </c>
      <c r="P21" s="41"/>
    </row>
    <row r="22" spans="1:16" customFormat="1" ht="115.2" x14ac:dyDescent="0.3">
      <c r="A22" s="35"/>
      <c r="B22" s="36"/>
      <c r="C22" s="36"/>
      <c r="D22" s="4" t="s">
        <v>8</v>
      </c>
      <c r="E22" s="3" t="s">
        <v>455</v>
      </c>
      <c r="F22" s="6" t="s">
        <v>150</v>
      </c>
      <c r="G22" s="7"/>
      <c r="H22" s="8"/>
      <c r="I22" s="2" t="s">
        <v>434</v>
      </c>
      <c r="J22" s="8"/>
      <c r="K22" s="6" t="s">
        <v>162</v>
      </c>
      <c r="L22" s="132" t="s">
        <v>436</v>
      </c>
      <c r="M22" s="6">
        <f>IF(K22="Ya/Tidak",IF(L22="Ya",1,IF(L22="Tidak",0,"Blm Diisi")),IF(K22="A/B/C",IF(L22="A",1,IF(L22="B",0.5,IF(L22="C",0,"Blm Diisi"))),IF(K22="A/B/C/D",IF(L22="A",1,IF(L22="B",0.67,IF(L22="C",0.33,IF(L22="D",0,"Blm Diisi")))),IF(K22="A/B/C/D/E",IF(L22="A",1,IF(L22="B",0.75,IF(L22="C",0.5,IF(L22="D",0.25,IF(L22="E",0,"Blm Diisi")))))))))</f>
        <v>1</v>
      </c>
      <c r="N22" s="38"/>
      <c r="P22" s="37"/>
    </row>
    <row r="23" spans="1:16" customFormat="1" ht="115.2" x14ac:dyDescent="0.3">
      <c r="A23" s="35"/>
      <c r="B23" s="36"/>
      <c r="C23" s="36"/>
      <c r="D23" s="4" t="s">
        <v>10</v>
      </c>
      <c r="E23" s="3" t="s">
        <v>456</v>
      </c>
      <c r="F23" s="6" t="s">
        <v>150</v>
      </c>
      <c r="G23" s="7"/>
      <c r="H23" s="8"/>
      <c r="I23" s="2" t="s">
        <v>147</v>
      </c>
      <c r="J23" s="8"/>
      <c r="K23" s="6" t="s">
        <v>162</v>
      </c>
      <c r="L23" s="132" t="s">
        <v>436</v>
      </c>
      <c r="M23" s="6">
        <f>IF(K23="Ya/Tidak",IF(L23="Ya",1,IF(L23="Tidak",0,"Blm Diisi")),IF(K23="A/B/C",IF(L23="A",1,IF(L23="B",0.5,IF(L23="C",0,"Blm Diisi"))),IF(K23="A/B/C/D",IF(L23="A",1,IF(L23="B",0.67,IF(L23="C",0.33,IF(L23="D",0,"Blm Diisi")))),IF(K23="A/B/C/D/E",IF(L23="A",1,IF(L23="B",0.75,IF(L23="C",0.5,IF(L23="D",0.25,IF(L23="E",0,"Blm Diisi")))))))))</f>
        <v>1</v>
      </c>
      <c r="N23" s="38"/>
      <c r="P23" s="37"/>
    </row>
    <row r="24" spans="1:16" customFormat="1" x14ac:dyDescent="0.3">
      <c r="A24" s="44"/>
      <c r="B24" s="45" t="s">
        <v>19</v>
      </c>
      <c r="C24" s="46" t="s">
        <v>20</v>
      </c>
      <c r="D24" s="47"/>
      <c r="E24" s="48"/>
      <c r="F24" s="49"/>
      <c r="G24" s="49"/>
      <c r="H24" s="50">
        <v>1.25</v>
      </c>
      <c r="I24" s="50"/>
      <c r="J24" s="50"/>
      <c r="K24" s="51"/>
      <c r="L24" s="52"/>
      <c r="M24" s="51">
        <f>M25</f>
        <v>1.25</v>
      </c>
      <c r="N24" s="53">
        <f>M24/H24</f>
        <v>1</v>
      </c>
      <c r="P24" s="52"/>
    </row>
    <row r="25" spans="1:16" customFormat="1" x14ac:dyDescent="0.3">
      <c r="A25" s="29"/>
      <c r="B25" s="30"/>
      <c r="C25" s="30">
        <v>1</v>
      </c>
      <c r="D25" s="203" t="s">
        <v>21</v>
      </c>
      <c r="E25" s="203"/>
      <c r="F25" s="31"/>
      <c r="G25" s="31"/>
      <c r="H25" s="32">
        <v>1.25</v>
      </c>
      <c r="I25" s="32"/>
      <c r="J25" s="32">
        <v>1.25</v>
      </c>
      <c r="K25" s="33"/>
      <c r="L25" s="133"/>
      <c r="M25" s="33">
        <f>IF(COUNT(M26:M27)=COUNTA(M26:M27),AVERAGE(M26:M27)*J25,"ISI DULU")</f>
        <v>1.25</v>
      </c>
      <c r="N25" s="34">
        <f>M25/J25</f>
        <v>1</v>
      </c>
      <c r="P25" s="41"/>
    </row>
    <row r="26" spans="1:16" customFormat="1" ht="86.4" x14ac:dyDescent="0.3">
      <c r="A26" s="35"/>
      <c r="B26" s="36"/>
      <c r="C26" s="36"/>
      <c r="D26" s="4" t="s">
        <v>8</v>
      </c>
      <c r="E26" s="200" t="s">
        <v>457</v>
      </c>
      <c r="F26" s="6" t="s">
        <v>150</v>
      </c>
      <c r="G26" s="7"/>
      <c r="H26" s="8"/>
      <c r="I26" s="146" t="s">
        <v>439</v>
      </c>
      <c r="J26" s="8"/>
      <c r="K26" s="6" t="s">
        <v>161</v>
      </c>
      <c r="L26" s="132" t="s">
        <v>436</v>
      </c>
      <c r="M26" s="6">
        <f>IF(K26="Ya/Tidak",IF(L26="Ya",1,IF(L26="Tidak",0,"Blm Diisi")),IF(K26="A/B/C",IF(L26="A",1,IF(L26="B",0.5,IF(L26="C",0,"Blm Diisi"))),IF(K26="A/B/C/D",IF(L26="A",1,IF(L26="B",0.67,IF(L26="C",0.33,IF(L26="D",0,"Blm Diisi")))),IF(K26="A/B/C/D/E",IF(L26="A",1,IF(L26="B",0.75,IF(L26="C",0.5,IF(L26="D",0.25,IF(L26="E",0,"Blm Diisi")))))))))</f>
        <v>1</v>
      </c>
      <c r="N26" s="38"/>
      <c r="P26" s="37"/>
    </row>
    <row r="27" spans="1:16" customFormat="1" ht="86.4" x14ac:dyDescent="0.3">
      <c r="A27" s="35"/>
      <c r="B27" s="36"/>
      <c r="C27" s="36"/>
      <c r="D27" s="4" t="s">
        <v>9</v>
      </c>
      <c r="E27" s="3" t="s">
        <v>193</v>
      </c>
      <c r="F27" s="6" t="s">
        <v>150</v>
      </c>
      <c r="G27" s="7"/>
      <c r="H27" s="8"/>
      <c r="I27" s="3" t="s">
        <v>22</v>
      </c>
      <c r="J27" s="8"/>
      <c r="K27" s="6" t="s">
        <v>161</v>
      </c>
      <c r="L27" s="132" t="s">
        <v>436</v>
      </c>
      <c r="M27" s="6">
        <f>IF(K27="Ya/Tidak",IF(L27="Ya",1,IF(L27="Tidak",0,"Blm Diisi")),IF(K27="A/B/C",IF(L27="A",1,IF(L27="B",0.5,IF(L27="C",0,"Blm Diisi"))),IF(K27="A/B/C/D",IF(L27="A",1,IF(L27="B",0.67,IF(L27="C",0.33,IF(L27="D",0,"Blm Diisi")))),IF(K27="A/B/C/D/E",IF(L27="A",1,IF(L27="B",0.75,IF(L27="C",0.5,IF(L27="D",0.25,IF(L27="E",0,"Blm Diisi")))))))))</f>
        <v>1</v>
      </c>
      <c r="N27" s="38"/>
      <c r="P27" s="37"/>
    </row>
    <row r="28" spans="1:16" customFormat="1" x14ac:dyDescent="0.3">
      <c r="A28" s="29"/>
      <c r="B28" s="30"/>
      <c r="C28" s="30">
        <v>2</v>
      </c>
      <c r="D28" s="203" t="s">
        <v>194</v>
      </c>
      <c r="E28" s="203"/>
      <c r="F28" s="31"/>
      <c r="G28" s="31"/>
      <c r="H28" s="32">
        <v>2.5</v>
      </c>
      <c r="I28" s="32"/>
      <c r="J28" s="32"/>
      <c r="K28" s="33"/>
      <c r="L28" s="133"/>
      <c r="M28" s="33"/>
      <c r="N28" s="34"/>
      <c r="P28" s="41"/>
    </row>
    <row r="29" spans="1:16" customFormat="1" x14ac:dyDescent="0.3">
      <c r="A29" s="44"/>
      <c r="B29" s="45" t="s">
        <v>23</v>
      </c>
      <c r="C29" s="46" t="s">
        <v>24</v>
      </c>
      <c r="D29" s="47"/>
      <c r="E29" s="48"/>
      <c r="F29" s="49"/>
      <c r="G29" s="49"/>
      <c r="H29" s="50">
        <v>1.5</v>
      </c>
      <c r="I29" s="50"/>
      <c r="J29" s="50"/>
      <c r="K29" s="51"/>
      <c r="L29" s="52"/>
      <c r="M29" s="51">
        <f>M30</f>
        <v>1.5</v>
      </c>
      <c r="N29" s="53">
        <f>M29/H29</f>
        <v>1</v>
      </c>
      <c r="P29" s="52"/>
    </row>
    <row r="30" spans="1:16" customFormat="1" x14ac:dyDescent="0.3">
      <c r="A30" s="29"/>
      <c r="B30" s="30"/>
      <c r="C30" s="56" t="s">
        <v>25</v>
      </c>
      <c r="D30" s="56" t="s">
        <v>26</v>
      </c>
      <c r="E30" s="198"/>
      <c r="F30" s="31"/>
      <c r="G30" s="31"/>
      <c r="H30" s="32">
        <v>1.5</v>
      </c>
      <c r="I30" s="57"/>
      <c r="J30" s="32">
        <v>1.5</v>
      </c>
      <c r="K30" s="33"/>
      <c r="L30" s="133"/>
      <c r="M30" s="33">
        <f>IF(COUNT(M31:M32)=COUNTA(M31:M32),AVERAGE(M31:M32)*J30,"ISI DULU")</f>
        <v>1.5</v>
      </c>
      <c r="N30" s="34">
        <f>M30/J30</f>
        <v>1</v>
      </c>
      <c r="P30" s="41"/>
    </row>
    <row r="31" spans="1:16" customFormat="1" ht="86.4" x14ac:dyDescent="0.3">
      <c r="A31" s="35"/>
      <c r="B31" s="36"/>
      <c r="C31" s="58"/>
      <c r="D31" s="4" t="s">
        <v>16</v>
      </c>
      <c r="E31" s="3" t="s">
        <v>458</v>
      </c>
      <c r="F31" s="6" t="s">
        <v>150</v>
      </c>
      <c r="G31" s="7"/>
      <c r="H31" s="8"/>
      <c r="I31" s="3" t="s">
        <v>435</v>
      </c>
      <c r="J31" s="8"/>
      <c r="K31" s="6" t="s">
        <v>161</v>
      </c>
      <c r="L31" s="132" t="s">
        <v>436</v>
      </c>
      <c r="M31" s="6">
        <f>IF(K31="Ya/Tidak",IF(L31="Ya",1,IF(L31="Tidak",0,"Blm Diisi")),IF(K31="A/B/C",IF(L31="A",1,IF(L31="B",0.5,IF(L31="C",0,"Blm Diisi"))),IF(K31="A/B/C/D",IF(L31="A",1,IF(L31="B",0.67,IF(L31="C",0.33,IF(L31="D",0,"Blm Diisi")))),IF(K31="A/B/C/D/E",IF(L31="A",1,IF(L31="B",0.75,IF(L31="C",0.5,IF(L31="D",0.25,IF(L31="E",0,"Blm Diisi")))))))))</f>
        <v>1</v>
      </c>
      <c r="N31" s="38"/>
      <c r="P31" s="37"/>
    </row>
    <row r="32" spans="1:16" customFormat="1" ht="28.8" x14ac:dyDescent="0.3">
      <c r="A32" s="35"/>
      <c r="B32" s="36"/>
      <c r="C32" s="58"/>
      <c r="D32" s="4" t="s">
        <v>440</v>
      </c>
      <c r="E32" s="1" t="s">
        <v>27</v>
      </c>
      <c r="F32" s="6"/>
      <c r="G32" s="7"/>
      <c r="H32" s="8"/>
      <c r="I32" s="3" t="s">
        <v>14</v>
      </c>
      <c r="J32" s="8"/>
      <c r="K32" s="6" t="s">
        <v>14</v>
      </c>
      <c r="L32" s="132" t="s">
        <v>150</v>
      </c>
      <c r="M32" s="6">
        <f>IF(K32="Ya/Tidak",IF(L32="Ya",1,IF(L32="Tidak",0,"Blm Diisi")),IF(K32="A/B/C",IF(L32="A",1,IF(L32="B",0.5,IF(L32="C",0,"Blm Diisi"))),IF(K32="A/B/C/D",IF(L32="A",1,IF(L32="B",0.67,IF(L32="C",0.33,IF(L32="D",0,"Blm Diisi")))),IF(K32="A/B/C/D/E",IF(L32="A",1,IF(L32="B",0.75,IF(L32="C",0.5,IF(L32="D",0.25,IF(L32="E",0,"Blm Diisi")))))))))</f>
        <v>1</v>
      </c>
      <c r="N32" s="38"/>
      <c r="P32" s="37"/>
    </row>
    <row r="33" spans="1:16" customFormat="1" x14ac:dyDescent="0.3">
      <c r="A33" s="29"/>
      <c r="B33" s="30"/>
      <c r="C33" s="56" t="s">
        <v>28</v>
      </c>
      <c r="D33" s="56" t="s">
        <v>29</v>
      </c>
      <c r="E33" s="59"/>
      <c r="F33" s="31"/>
      <c r="G33" s="31"/>
      <c r="H33" s="32">
        <v>3</v>
      </c>
      <c r="I33" s="59"/>
      <c r="J33" s="32"/>
      <c r="K33" s="60"/>
      <c r="L33" s="133"/>
      <c r="M33" s="33"/>
      <c r="N33" s="34"/>
      <c r="P33" s="61"/>
    </row>
    <row r="34" spans="1:16" customFormat="1" x14ac:dyDescent="0.3">
      <c r="A34" s="44"/>
      <c r="B34" s="45" t="s">
        <v>31</v>
      </c>
      <c r="C34" s="46" t="s">
        <v>32</v>
      </c>
      <c r="D34" s="47"/>
      <c r="E34" s="48"/>
      <c r="F34" s="49"/>
      <c r="G34" s="49"/>
      <c r="H34" s="50">
        <v>2</v>
      </c>
      <c r="I34" s="50"/>
      <c r="J34" s="50"/>
      <c r="K34" s="51"/>
      <c r="L34" s="52"/>
      <c r="M34" s="51">
        <f>M35+M39+M42</f>
        <v>2</v>
      </c>
      <c r="N34" s="53">
        <f>M34/H34</f>
        <v>1</v>
      </c>
      <c r="P34" s="52"/>
    </row>
    <row r="35" spans="1:16" customFormat="1" x14ac:dyDescent="0.3">
      <c r="A35" s="29"/>
      <c r="B35" s="30"/>
      <c r="C35" s="30">
        <v>1</v>
      </c>
      <c r="D35" s="203" t="s">
        <v>33</v>
      </c>
      <c r="E35" s="203"/>
      <c r="F35" s="31"/>
      <c r="G35" s="31"/>
      <c r="H35" s="32">
        <v>0.625</v>
      </c>
      <c r="I35" s="32"/>
      <c r="J35" s="32">
        <v>0.625</v>
      </c>
      <c r="K35" s="33"/>
      <c r="L35" s="133"/>
      <c r="M35" s="33">
        <f>IF(COUNT(M36:M38)=COUNTA(M36:M38),AVERAGE(M36:M38)*J35,"ISI DULU")</f>
        <v>0.625</v>
      </c>
      <c r="N35" s="34">
        <f>M35/J35</f>
        <v>1</v>
      </c>
      <c r="P35" s="41"/>
    </row>
    <row r="36" spans="1:16" customFormat="1" ht="57.6" x14ac:dyDescent="0.3">
      <c r="A36" s="35"/>
      <c r="B36" s="36"/>
      <c r="C36" s="36"/>
      <c r="D36" s="4" t="s">
        <v>9</v>
      </c>
      <c r="E36" s="3" t="s">
        <v>36</v>
      </c>
      <c r="F36" s="6" t="s">
        <v>150</v>
      </c>
      <c r="G36" s="7"/>
      <c r="H36" s="8"/>
      <c r="I36" s="3" t="s">
        <v>37</v>
      </c>
      <c r="J36" s="8"/>
      <c r="K36" s="6" t="s">
        <v>162</v>
      </c>
      <c r="L36" s="132" t="s">
        <v>436</v>
      </c>
      <c r="M36" s="6">
        <f>IF(K36="Ya/Tidak",IF(L36="Ya",1,IF(L36="Tidak",0,"Blm Diisi")),IF(K36="A/B/C",IF(L36="A",1,IF(L36="B",0.5,IF(L36="C",0,"Blm Diisi"))),IF(K36="A/B/C/D",IF(L36="A",1,IF(L36="B",0.67,IF(L36="C",0.33,IF(L36="D",0,"Blm Diisi")))),IF(K36="A/B/C/D/E",IF(L36="A",1,IF(L36="B",0.75,IF(L36="C",0.5,IF(L36="D",0.25,IF(L36="E",0,"Blm Diisi")))))))))</f>
        <v>1</v>
      </c>
      <c r="N36" s="38"/>
      <c r="P36" s="37"/>
    </row>
    <row r="37" spans="1:16" customFormat="1" ht="57.6" x14ac:dyDescent="0.3">
      <c r="A37" s="35"/>
      <c r="B37" s="36"/>
      <c r="C37" s="36"/>
      <c r="D37" s="4" t="s">
        <v>10</v>
      </c>
      <c r="E37" s="3" t="s">
        <v>38</v>
      </c>
      <c r="F37" s="6" t="s">
        <v>150</v>
      </c>
      <c r="G37" s="7"/>
      <c r="H37" s="8"/>
      <c r="I37" s="3" t="s">
        <v>153</v>
      </c>
      <c r="J37" s="8"/>
      <c r="K37" s="6" t="s">
        <v>162</v>
      </c>
      <c r="L37" s="132" t="s">
        <v>436</v>
      </c>
      <c r="M37" s="6">
        <f>IF(K37="Ya/Tidak",IF(L37="Ya",1,IF(L37="Tidak",0,"Blm Diisi")),IF(K37="A/B/C",IF(L37="A",1,IF(L37="B",0.5,IF(L37="C",0,"Blm Diisi"))),IF(K37="A/B/C/D",IF(L37="A",1,IF(L37="B",0.67,IF(L37="C",0.33,IF(L37="D",0,"Blm Diisi")))),IF(K37="A/B/C/D/E",IF(L37="A",1,IF(L37="B",0.75,IF(L37="C",0.5,IF(L37="D",0.25,IF(L37="E",0,"Blm Diisi")))))))))</f>
        <v>1</v>
      </c>
      <c r="N37" s="38"/>
      <c r="P37" s="37"/>
    </row>
    <row r="38" spans="1:16" customFormat="1" ht="100.8" x14ac:dyDescent="0.3">
      <c r="A38" s="35"/>
      <c r="B38" s="36"/>
      <c r="C38" s="36"/>
      <c r="D38" s="4" t="s">
        <v>12</v>
      </c>
      <c r="E38" s="3" t="s">
        <v>40</v>
      </c>
      <c r="F38" s="6" t="s">
        <v>150</v>
      </c>
      <c r="G38" s="7"/>
      <c r="H38" s="8"/>
      <c r="I38" s="3" t="s">
        <v>41</v>
      </c>
      <c r="J38" s="8"/>
      <c r="K38" s="6" t="s">
        <v>162</v>
      </c>
      <c r="L38" s="132" t="s">
        <v>436</v>
      </c>
      <c r="M38" s="6">
        <f>IF(K38="Ya/Tidak",IF(L38="Ya",1,IF(L38="Tidak",0,"Blm Diisi")),IF(K38="A/B/C",IF(L38="A",1,IF(L38="B",0.5,IF(L38="C",0,"Blm Diisi"))),IF(K38="A/B/C/D",IF(L38="A",1,IF(L38="B",0.67,IF(L38="C",0.33,IF(L38="D",0,"Blm Diisi")))),IF(K38="A/B/C/D/E",IF(L38="A",1,IF(L38="B",0.75,IF(L38="C",0.5,IF(L38="D",0.25,IF(L38="E",0,"Blm Diisi")))))))))</f>
        <v>1</v>
      </c>
      <c r="N38" s="38"/>
      <c r="P38" s="37"/>
    </row>
    <row r="39" spans="1:16" customFormat="1" x14ac:dyDescent="0.3">
      <c r="A39" s="29"/>
      <c r="B39" s="30"/>
      <c r="C39" s="30">
        <v>2</v>
      </c>
      <c r="D39" s="203" t="s">
        <v>42</v>
      </c>
      <c r="E39" s="203"/>
      <c r="F39" s="31"/>
      <c r="G39" s="31"/>
      <c r="H39" s="32">
        <v>0.75</v>
      </c>
      <c r="I39" s="32"/>
      <c r="J39" s="32">
        <v>0.75</v>
      </c>
      <c r="K39" s="33"/>
      <c r="L39" s="133"/>
      <c r="M39" s="33">
        <f>IF(COUNT(M40:M41)=COUNTA(M40:M41),AVERAGE(M40:M41)*J39,"ISI DULU")</f>
        <v>0.75</v>
      </c>
      <c r="N39" s="34">
        <f>M39/J39</f>
        <v>1</v>
      </c>
      <c r="P39" s="41"/>
    </row>
    <row r="40" spans="1:16" customFormat="1" ht="57.6" x14ac:dyDescent="0.3">
      <c r="A40" s="35"/>
      <c r="B40" s="36"/>
      <c r="C40" s="36"/>
      <c r="D40" s="4" t="s">
        <v>10</v>
      </c>
      <c r="E40" s="3" t="s">
        <v>44</v>
      </c>
      <c r="F40" s="6" t="s">
        <v>150</v>
      </c>
      <c r="G40" s="7"/>
      <c r="H40" s="8"/>
      <c r="I40" s="3" t="s">
        <v>45</v>
      </c>
      <c r="J40" s="8"/>
      <c r="K40" s="6" t="s">
        <v>162</v>
      </c>
      <c r="L40" s="132" t="s">
        <v>436</v>
      </c>
      <c r="M40" s="6">
        <f>IF(K40="Ya/Tidak",IF(L40="Ya",1,IF(L40="Tidak",0,"Blm Diisi")),IF(K40="A/B/C",IF(L40="A",1,IF(L40="B",0.5,IF(L40="C",0,"Blm Diisi"))),IF(K40="A/B/C/D",IF(L40="A",1,IF(L40="B",0.67,IF(L40="C",0.33,IF(L40="D",0,"Blm Diisi")))),IF(K40="A/B/C/D/E",IF(L40="A",1,IF(L40="B",0.75,IF(L40="C",0.5,IF(L40="D",0.25,IF(L40="E",0,"Blm Diisi")))))))))</f>
        <v>1</v>
      </c>
      <c r="N40" s="38"/>
      <c r="P40" s="37"/>
    </row>
    <row r="41" spans="1:16" customFormat="1" ht="72" x14ac:dyDescent="0.3">
      <c r="A41" s="35"/>
      <c r="B41" s="36"/>
      <c r="C41" s="36"/>
      <c r="D41" s="4" t="s">
        <v>12</v>
      </c>
      <c r="E41" s="3" t="s">
        <v>221</v>
      </c>
      <c r="F41" s="6" t="s">
        <v>150</v>
      </c>
      <c r="G41" s="7"/>
      <c r="H41" s="8"/>
      <c r="I41" s="3" t="s">
        <v>45</v>
      </c>
      <c r="J41" s="6"/>
      <c r="K41" s="6" t="s">
        <v>162</v>
      </c>
      <c r="L41" s="37" t="s">
        <v>436</v>
      </c>
      <c r="M41" s="6">
        <f>IF(K41="Ya/Tidak",IF(L41="Ya",1,IF(L41="Tidak",0,"Blm Diisi")),IF(K41="A/B/C",IF(L41="A",1,IF(L41="B",0.5,IF(L41="C",0,"Blm Diisi"))),IF(K41="A/B/C/D",IF(L41="A",1,IF(L41="B",0.67,IF(L41="C",0.33,IF(L41="D",0,"Blm Diisi")))),IF(K41="A/B/C/D/E",IF(L41="A",1,IF(L41="B",0.75,IF(L41="C",0.5,IF(L41="D",0.25,IF(L41="E",0,"Blm Diisi")))))))))</f>
        <v>1</v>
      </c>
      <c r="N41" s="38"/>
      <c r="P41" s="37"/>
    </row>
    <row r="42" spans="1:16" customFormat="1" x14ac:dyDescent="0.3">
      <c r="A42" s="29"/>
      <c r="B42" s="30"/>
      <c r="C42" s="30">
        <v>3</v>
      </c>
      <c r="D42" s="203" t="s">
        <v>46</v>
      </c>
      <c r="E42" s="203"/>
      <c r="F42" s="31"/>
      <c r="G42" s="31"/>
      <c r="H42" s="32">
        <v>0.625</v>
      </c>
      <c r="I42" s="32"/>
      <c r="J42" s="32">
        <v>0.625</v>
      </c>
      <c r="K42" s="33"/>
      <c r="L42" s="133"/>
      <c r="M42" s="33">
        <f>IF(COUNT(M43:M44)=COUNTA(M43:M44),AVERAGE(M43:M44)*J42,"ISI DULU")</f>
        <v>0.625</v>
      </c>
      <c r="N42" s="34">
        <f>M42/J42</f>
        <v>1</v>
      </c>
      <c r="P42" s="41"/>
    </row>
    <row r="43" spans="1:16" customFormat="1" ht="57.6" x14ac:dyDescent="0.3">
      <c r="A43" s="35"/>
      <c r="B43" s="36"/>
      <c r="C43" s="36"/>
      <c r="D43" s="4" t="s">
        <v>9</v>
      </c>
      <c r="E43" s="3" t="s">
        <v>47</v>
      </c>
      <c r="F43" s="6" t="s">
        <v>150</v>
      </c>
      <c r="G43" s="7"/>
      <c r="H43" s="8"/>
      <c r="I43" s="55" t="s">
        <v>48</v>
      </c>
      <c r="J43" s="8"/>
      <c r="K43" s="6" t="s">
        <v>162</v>
      </c>
      <c r="L43" s="132" t="s">
        <v>436</v>
      </c>
      <c r="M43" s="6">
        <f>IF(K43="Ya/Tidak",IF(L43="Ya",1,IF(L43="Tidak",0,"Blm Diisi")),IF(K43="A/B/C",IF(L43="A",1,IF(L43="B",0.5,IF(L43="C",0,"Blm Diisi"))),IF(K43="A/B/C/D",IF(L43="A",1,IF(L43="B",0.67,IF(L43="C",0.33,IF(L43="D",0,"Blm Diisi")))),IF(K43="A/B/C/D/E",IF(L43="A",1,IF(L43="B",0.75,IF(L43="C",0.5,IF(L43="D",0.25,IF(L43="E",0,"Blm Diisi")))))))))</f>
        <v>1</v>
      </c>
      <c r="N43" s="38"/>
      <c r="P43" s="37"/>
    </row>
    <row r="44" spans="1:16" customFormat="1" ht="72" x14ac:dyDescent="0.3">
      <c r="A44" s="35"/>
      <c r="B44" s="36"/>
      <c r="C44" s="36"/>
      <c r="D44" s="4" t="s">
        <v>10</v>
      </c>
      <c r="E44" s="3" t="s">
        <v>49</v>
      </c>
      <c r="F44" s="6" t="s">
        <v>150</v>
      </c>
      <c r="G44" s="7"/>
      <c r="H44" s="8"/>
      <c r="I44" s="3" t="s">
        <v>50</v>
      </c>
      <c r="J44" s="8"/>
      <c r="K44" s="6" t="s">
        <v>161</v>
      </c>
      <c r="L44" s="132" t="s">
        <v>436</v>
      </c>
      <c r="M44" s="6">
        <f>IF(K44="Ya/Tidak",IF(L44="Ya",1,IF(L44="Tidak",0,"Blm Diisi")),IF(K44="A/B/C",IF(L44="A",1,IF(L44="B",0.5,IF(L44="C",0,"Blm Diisi"))),IF(K44="A/B/C/D",IF(L44="A",1,IF(L44="B",0.67,IF(L44="C",0.33,IF(L44="D",0,"Blm Diisi")))),IF(K44="A/B/C/D/E",IF(L44="A",1,IF(L44="B",0.75,IF(L44="C",0.5,IF(L44="D",0.25,IF(L44="E",0,"Blm Diisi")))))))))</f>
        <v>1</v>
      </c>
      <c r="N44" s="38"/>
      <c r="P44" s="37"/>
    </row>
    <row r="45" spans="1:16" customFormat="1" ht="15" customHeight="1" x14ac:dyDescent="0.3">
      <c r="A45" s="29"/>
      <c r="B45" s="30"/>
      <c r="C45" s="30">
        <v>4</v>
      </c>
      <c r="D45" s="203" t="s">
        <v>224</v>
      </c>
      <c r="E45" s="203"/>
      <c r="F45" s="60"/>
      <c r="G45" s="31"/>
      <c r="H45" s="32">
        <v>1</v>
      </c>
      <c r="I45" s="59"/>
      <c r="J45" s="32"/>
      <c r="K45" s="60"/>
      <c r="L45" s="63"/>
      <c r="M45" s="33"/>
      <c r="N45" s="34"/>
      <c r="P45" s="63"/>
    </row>
    <row r="46" spans="1:16" customFormat="1" x14ac:dyDescent="0.3">
      <c r="A46" s="44"/>
      <c r="B46" s="45" t="s">
        <v>51</v>
      </c>
      <c r="C46" s="46" t="s">
        <v>52</v>
      </c>
      <c r="D46" s="47"/>
      <c r="E46" s="48"/>
      <c r="F46" s="49"/>
      <c r="G46" s="49"/>
      <c r="H46" s="50">
        <v>3.5</v>
      </c>
      <c r="I46" s="50"/>
      <c r="J46" s="50"/>
      <c r="K46" s="51"/>
      <c r="L46" s="52"/>
      <c r="M46" s="51">
        <f>M47+M53+M57+M64+M67+M70</f>
        <v>3.5</v>
      </c>
      <c r="N46" s="53">
        <f>M46/H46</f>
        <v>1</v>
      </c>
      <c r="P46" s="52"/>
    </row>
    <row r="47" spans="1:16" customFormat="1" x14ac:dyDescent="0.3">
      <c r="A47" s="29"/>
      <c r="B47" s="30"/>
      <c r="C47" s="30">
        <v>1</v>
      </c>
      <c r="D47" s="203" t="s">
        <v>228</v>
      </c>
      <c r="E47" s="203"/>
      <c r="F47" s="31"/>
      <c r="G47" s="31"/>
      <c r="H47" s="32">
        <v>0.5</v>
      </c>
      <c r="I47" s="32"/>
      <c r="J47" s="32">
        <v>0.5</v>
      </c>
      <c r="K47" s="33"/>
      <c r="L47" s="133"/>
      <c r="M47" s="33">
        <f>IF(COUNT(M48:M51)=COUNTA(M48:M51),AVERAGE(M48:M51)*J47,"ISI DULU")</f>
        <v>0.5</v>
      </c>
      <c r="N47" s="34">
        <f>M47/J47</f>
        <v>1</v>
      </c>
      <c r="P47" s="41"/>
    </row>
    <row r="48" spans="1:16" customFormat="1" ht="57.6" x14ac:dyDescent="0.3">
      <c r="A48" s="35"/>
      <c r="B48" s="36"/>
      <c r="C48" s="36"/>
      <c r="D48" s="4" t="s">
        <v>8</v>
      </c>
      <c r="E48" s="3" t="s">
        <v>229</v>
      </c>
      <c r="F48" s="6" t="s">
        <v>150</v>
      </c>
      <c r="G48" s="7"/>
      <c r="H48" s="8"/>
      <c r="I48" s="3" t="s">
        <v>230</v>
      </c>
      <c r="J48" s="8"/>
      <c r="K48" s="6" t="s">
        <v>162</v>
      </c>
      <c r="L48" s="132" t="s">
        <v>436</v>
      </c>
      <c r="M48" s="6">
        <f>IF(K48="Ya/Tidak",IF(L48="Ya",1,IF(L48="Tidak",0,"Blm Diisi")),IF(K48="A/B/C",IF(L48="A",1,IF(L48="B",0.5,IF(L48="C",0,"Blm Diisi"))),IF(K48="A/B/C/D",IF(L48="A",1,IF(L48="B",0.67,IF(L48="C",0.33,IF(L48="D",0,"Blm Diisi")))),IF(K48="A/B/C/D/E",IF(L48="A",1,IF(L48="B",0.75,IF(L48="C",0.5,IF(L48="D",0.25,IF(L48="E",0,"Blm Diisi")))))))))</f>
        <v>1</v>
      </c>
      <c r="N48" s="38"/>
      <c r="P48" s="37"/>
    </row>
    <row r="49" spans="1:16" customFormat="1" ht="57.6" x14ac:dyDescent="0.3">
      <c r="A49" s="35"/>
      <c r="B49" s="36"/>
      <c r="C49" s="36"/>
      <c r="D49" s="4" t="s">
        <v>9</v>
      </c>
      <c r="E49" s="3" t="s">
        <v>231</v>
      </c>
      <c r="F49" s="6" t="s">
        <v>150</v>
      </c>
      <c r="G49" s="7"/>
      <c r="H49" s="8"/>
      <c r="I49" s="3" t="s">
        <v>232</v>
      </c>
      <c r="J49" s="8"/>
      <c r="K49" s="6" t="s">
        <v>162</v>
      </c>
      <c r="L49" s="132" t="s">
        <v>436</v>
      </c>
      <c r="M49" s="6">
        <f>IF(K49="Ya/Tidak",IF(L49="Ya",1,IF(L49="Tidak",0,"Blm Diisi")),IF(K49="A/B/C",IF(L49="A",1,IF(L49="B",0.5,IF(L49="C",0,"Blm Diisi"))),IF(K49="A/B/C/D",IF(L49="A",1,IF(L49="B",0.67,IF(L49="C",0.33,IF(L49="D",0,"Blm Diisi")))),IF(K49="A/B/C/D/E",IF(L49="A",1,IF(L49="B",0.75,IF(L49="C",0.5,IF(L49="D",0.25,IF(L49="E",0,"Blm Diisi")))))))))</f>
        <v>1</v>
      </c>
      <c r="N49" s="38"/>
      <c r="P49" s="37"/>
    </row>
    <row r="50" spans="1:16" customFormat="1" ht="72" x14ac:dyDescent="0.3">
      <c r="A50" s="35"/>
      <c r="B50" s="36"/>
      <c r="C50" s="36"/>
      <c r="D50" s="4" t="s">
        <v>13</v>
      </c>
      <c r="E50" s="3" t="s">
        <v>459</v>
      </c>
      <c r="F50" s="6"/>
      <c r="G50" s="7"/>
      <c r="H50" s="8"/>
      <c r="I50" s="3" t="s">
        <v>460</v>
      </c>
      <c r="J50" s="8"/>
      <c r="K50" s="6" t="s">
        <v>162</v>
      </c>
      <c r="L50" s="132" t="s">
        <v>436</v>
      </c>
      <c r="M50" s="6">
        <f>IF(K50="Ya/Tidak",IF(L50="Ya",1,IF(L50="Tidak",0,"Blm Diisi")),IF(K50="A/B/C",IF(L50="A",1,IF(L50="B",0.5,IF(L50="C",0,"Blm Diisi"))),IF(K50="A/B/C/D",IF(L50="A",1,IF(L50="B",0.67,IF(L50="C",0.33,IF(L50="D",0,"Blm Diisi")))),IF(K50="A/B/C/D/E",IF(L50="A",1,IF(L50="B",0.75,IF(L50="C",0.5,IF(L50="D",0.25,IF(L50="E",0,"Blm Diisi")))))))))</f>
        <v>1</v>
      </c>
      <c r="N50" s="38"/>
      <c r="P50" s="37"/>
    </row>
    <row r="51" spans="1:16" customFormat="1" ht="43.2" x14ac:dyDescent="0.3">
      <c r="A51" s="35"/>
      <c r="B51" s="36"/>
      <c r="C51" s="36"/>
      <c r="D51" s="4" t="s">
        <v>185</v>
      </c>
      <c r="E51" s="3" t="s">
        <v>443</v>
      </c>
      <c r="F51" s="6"/>
      <c r="G51" s="7"/>
      <c r="H51" s="8"/>
      <c r="I51" s="3" t="s">
        <v>53</v>
      </c>
      <c r="J51" s="8"/>
      <c r="K51" s="6" t="s">
        <v>161</v>
      </c>
      <c r="L51" s="132" t="s">
        <v>436</v>
      </c>
      <c r="M51" s="6">
        <f>IF(K51="Ya/Tidak",IF(L51="Ya",1,IF(L51="Tidak",0,"Blm Diisi")),IF(K51="A/B/C",IF(L51="A",1,IF(L51="B",0.5,IF(L51="C",0,"Blm Diisi"))),IF(K51="A/B/C/D",IF(L51="A",1,IF(L51="B",0.67,IF(L51="C",0.33,IF(L51="D",0,"Blm Diisi")))),IF(K51="A/B/C/D/E",IF(L51="A",1,IF(L51="B",0.75,IF(L51="C",0.5,IF(L51="D",0.25,IF(L51="E",0,"Blm Diisi")))))))))</f>
        <v>1</v>
      </c>
      <c r="N51" s="38"/>
      <c r="P51" s="37"/>
    </row>
    <row r="52" spans="1:16" customFormat="1" x14ac:dyDescent="0.3">
      <c r="A52" s="29"/>
      <c r="B52" s="30"/>
      <c r="C52" s="30">
        <v>2</v>
      </c>
      <c r="D52" s="203" t="s">
        <v>239</v>
      </c>
      <c r="E52" s="203"/>
      <c r="F52" s="31"/>
      <c r="G52" s="31"/>
      <c r="H52" s="32">
        <v>2</v>
      </c>
      <c r="I52" s="32"/>
      <c r="J52" s="32"/>
      <c r="K52" s="33"/>
      <c r="L52" s="133"/>
      <c r="M52" s="33"/>
      <c r="N52" s="34"/>
      <c r="P52" s="41"/>
    </row>
    <row r="53" spans="1:16" customFormat="1" x14ac:dyDescent="0.3">
      <c r="A53" s="29"/>
      <c r="B53" s="30"/>
      <c r="C53" s="30">
        <v>3</v>
      </c>
      <c r="D53" s="203" t="s">
        <v>250</v>
      </c>
      <c r="E53" s="203"/>
      <c r="F53" s="31"/>
      <c r="G53" s="31"/>
      <c r="H53" s="32">
        <v>0.5</v>
      </c>
      <c r="I53" s="32"/>
      <c r="J53" s="32">
        <v>0.5</v>
      </c>
      <c r="K53" s="33"/>
      <c r="L53" s="133"/>
      <c r="M53" s="33">
        <f>IF(COUNT(M54:M55)=COUNTA(M54:M55),AVERAGE(M54:M55)*J53,"ISI DULU")</f>
        <v>0.5</v>
      </c>
      <c r="N53" s="34">
        <f>M53/J53</f>
        <v>1</v>
      </c>
      <c r="P53" s="41"/>
    </row>
    <row r="54" spans="1:16" customFormat="1" ht="57.6" x14ac:dyDescent="0.3">
      <c r="A54" s="35"/>
      <c r="B54" s="36"/>
      <c r="C54" s="36"/>
      <c r="D54" s="4" t="s">
        <v>10</v>
      </c>
      <c r="E54" s="3" t="s">
        <v>54</v>
      </c>
      <c r="F54" s="6" t="s">
        <v>150</v>
      </c>
      <c r="G54" s="7"/>
      <c r="H54" s="8"/>
      <c r="I54" s="3" t="s">
        <v>255</v>
      </c>
      <c r="J54" s="8"/>
      <c r="K54" s="6" t="s">
        <v>162</v>
      </c>
      <c r="L54" s="37" t="s">
        <v>436</v>
      </c>
      <c r="M54" s="6">
        <f>IF(K54="Ya/Tidak",IF(L54="Ya",1,IF(L54="Tidak",0,"Blm Diisi")),IF(K54="A/B/C",IF(L54="A",1,IF(L54="B",0.5,IF(L54="C",0,"Blm Diisi"))),IF(K54="A/B/C/D",IF(L54="A",1,IF(L54="B",0.67,IF(L54="C",0.33,IF(L54="D",0,"Blm Diisi")))),IF(K54="A/B/C/D/E",IF(L54="A",1,IF(L54="B",0.75,IF(L54="C",0.5,IF(L54="D",0.25,IF(L54="E",0,"Blm Diisi")))))))))</f>
        <v>1</v>
      </c>
      <c r="N54" s="38"/>
      <c r="P54" s="37"/>
    </row>
    <row r="55" spans="1:16" customFormat="1" ht="100.8" x14ac:dyDescent="0.3">
      <c r="A55" s="35"/>
      <c r="B55" s="36"/>
      <c r="C55" s="36"/>
      <c r="D55" s="4" t="s">
        <v>13</v>
      </c>
      <c r="E55" s="3" t="s">
        <v>55</v>
      </c>
      <c r="F55" s="6" t="s">
        <v>150</v>
      </c>
      <c r="G55" s="7"/>
      <c r="H55" s="8"/>
      <c r="I55" s="3" t="s">
        <v>258</v>
      </c>
      <c r="J55" s="8"/>
      <c r="K55" s="6" t="s">
        <v>162</v>
      </c>
      <c r="L55" s="132" t="s">
        <v>436</v>
      </c>
      <c r="M55" s="6">
        <f>IF(K55="Ya/Tidak",IF(L55="Ya",1,IF(L55="Tidak",0,"Blm Diisi")),IF(K55="A/B/C",IF(L55="A",1,IF(L55="B",0.5,IF(L55="C",0,"Blm Diisi"))),IF(K55="A/B/C/D",IF(L55="A",1,IF(L55="B",0.67,IF(L55="C",0.33,IF(L55="D",0,"Blm Diisi")))),IF(K55="A/B/C/D/E",IF(L55="A",1,IF(L55="B",0.75,IF(L55="C",0.5,IF(L55="D",0.25,IF(L55="E",0,"Blm Diisi")))))))))</f>
        <v>1</v>
      </c>
      <c r="N55" s="38"/>
      <c r="P55" s="37"/>
    </row>
    <row r="56" spans="1:16" customFormat="1" x14ac:dyDescent="0.3">
      <c r="A56" s="29"/>
      <c r="B56" s="30"/>
      <c r="C56" s="30">
        <v>4</v>
      </c>
      <c r="D56" s="203" t="s">
        <v>260</v>
      </c>
      <c r="E56" s="203"/>
      <c r="F56" s="31"/>
      <c r="G56" s="31"/>
      <c r="H56" s="32">
        <v>6</v>
      </c>
      <c r="I56" s="32"/>
      <c r="J56" s="32"/>
      <c r="K56" s="33"/>
      <c r="L56" s="133"/>
      <c r="M56" s="33"/>
      <c r="N56" s="34"/>
      <c r="P56" s="41"/>
    </row>
    <row r="57" spans="1:16" customFormat="1" x14ac:dyDescent="0.3">
      <c r="A57" s="29"/>
      <c r="B57" s="30"/>
      <c r="C57" s="30">
        <v>5</v>
      </c>
      <c r="D57" s="203" t="s">
        <v>271</v>
      </c>
      <c r="E57" s="203"/>
      <c r="F57" s="31"/>
      <c r="G57" s="31"/>
      <c r="H57" s="32">
        <v>1</v>
      </c>
      <c r="I57" s="32" t="s">
        <v>57</v>
      </c>
      <c r="J57" s="32">
        <v>1</v>
      </c>
      <c r="K57" s="33"/>
      <c r="L57" s="133"/>
      <c r="M57" s="33">
        <f>IF(COUNT(M58:M63)=COUNTA(M58:M63),AVERAGE(M58:M63)*J57,"ISI DULU")</f>
        <v>1</v>
      </c>
      <c r="N57" s="34">
        <f>M57/J57</f>
        <v>1</v>
      </c>
      <c r="P57" s="41"/>
    </row>
    <row r="58" spans="1:16" customFormat="1" ht="57.6" x14ac:dyDescent="0.3">
      <c r="A58" s="35"/>
      <c r="B58" s="36"/>
      <c r="C58" s="36"/>
      <c r="D58" s="4" t="s">
        <v>8</v>
      </c>
      <c r="E58" s="3" t="s">
        <v>272</v>
      </c>
      <c r="F58" s="6" t="s">
        <v>150</v>
      </c>
      <c r="G58" s="7"/>
      <c r="H58" s="8"/>
      <c r="I58" s="3" t="s">
        <v>273</v>
      </c>
      <c r="J58" s="38"/>
      <c r="K58" s="6" t="s">
        <v>162</v>
      </c>
      <c r="L58" s="37" t="s">
        <v>436</v>
      </c>
      <c r="M58" s="6">
        <f t="shared" ref="M58:M63" si="0">IF(K58="Ya/Tidak",IF(L58="Ya",1,IF(L58="Tidak",0,"Blm Diisi")),IF(K58="A/B/C",IF(L58="A",1,IF(L58="B",0.5,IF(L58="C",0,"Blm Diisi"))),IF(K58="A/B/C/D",IF(L58="A",1,IF(L58="B",0.67,IF(L58="C",0.33,IF(L58="D",0,"Blm Diisi")))),IF(K58="A/B/C/D/E",IF(L58="A",1,IF(L58="B",0.75,IF(L58="C",0.5,IF(L58="D",0.25,IF(L58="E",0,"Blm Diisi")))))))))</f>
        <v>1</v>
      </c>
      <c r="N58" s="38"/>
      <c r="P58" s="37"/>
    </row>
    <row r="59" spans="1:16" customFormat="1" ht="115.2" x14ac:dyDescent="0.3">
      <c r="A59" s="35"/>
      <c r="B59" s="36"/>
      <c r="C59" s="36"/>
      <c r="D59" s="4" t="s">
        <v>9</v>
      </c>
      <c r="E59" s="3" t="s">
        <v>58</v>
      </c>
      <c r="F59" s="6" t="s">
        <v>150</v>
      </c>
      <c r="G59" s="7"/>
      <c r="H59" s="8"/>
      <c r="I59" s="3" t="s">
        <v>274</v>
      </c>
      <c r="J59" s="38"/>
      <c r="K59" s="6" t="s">
        <v>162</v>
      </c>
      <c r="L59" s="37" t="s">
        <v>436</v>
      </c>
      <c r="M59" s="6">
        <f t="shared" si="0"/>
        <v>1</v>
      </c>
      <c r="N59" s="38"/>
      <c r="P59" s="37"/>
    </row>
    <row r="60" spans="1:16" customFormat="1" ht="115.2" x14ac:dyDescent="0.3">
      <c r="A60" s="35"/>
      <c r="B60" s="36"/>
      <c r="C60" s="36"/>
      <c r="D60" s="4" t="s">
        <v>10</v>
      </c>
      <c r="E60" s="3" t="s">
        <v>59</v>
      </c>
      <c r="F60" s="6" t="s">
        <v>150</v>
      </c>
      <c r="G60" s="7"/>
      <c r="H60" s="8"/>
      <c r="I60" s="3" t="s">
        <v>275</v>
      </c>
      <c r="J60" s="38"/>
      <c r="K60" s="6" t="s">
        <v>162</v>
      </c>
      <c r="L60" s="37" t="s">
        <v>436</v>
      </c>
      <c r="M60" s="6">
        <f t="shared" si="0"/>
        <v>1</v>
      </c>
      <c r="N60" s="38"/>
      <c r="P60" s="37"/>
    </row>
    <row r="61" spans="1:16" customFormat="1" ht="72" x14ac:dyDescent="0.3">
      <c r="A61" s="35"/>
      <c r="B61" s="36"/>
      <c r="C61" s="36"/>
      <c r="D61" s="4" t="s">
        <v>12</v>
      </c>
      <c r="E61" s="3" t="s">
        <v>276</v>
      </c>
      <c r="F61" s="6" t="s">
        <v>150</v>
      </c>
      <c r="G61" s="7"/>
      <c r="H61" s="8"/>
      <c r="I61" s="3" t="s">
        <v>488</v>
      </c>
      <c r="J61" s="38"/>
      <c r="K61" s="6" t="s">
        <v>190</v>
      </c>
      <c r="L61" s="135" t="s">
        <v>436</v>
      </c>
      <c r="M61" s="6">
        <f t="shared" si="0"/>
        <v>1</v>
      </c>
      <c r="N61" s="38"/>
      <c r="P61" s="43"/>
    </row>
    <row r="62" spans="1:16" customFormat="1" ht="43.2" x14ac:dyDescent="0.3">
      <c r="A62" s="35"/>
      <c r="B62" s="36"/>
      <c r="C62" s="36"/>
      <c r="D62" s="4" t="s">
        <v>13</v>
      </c>
      <c r="E62" s="3" t="s">
        <v>278</v>
      </c>
      <c r="F62" s="6" t="s">
        <v>150</v>
      </c>
      <c r="G62" s="7"/>
      <c r="H62" s="8"/>
      <c r="I62" s="3" t="s">
        <v>279</v>
      </c>
      <c r="J62" s="38"/>
      <c r="K62" s="6" t="s">
        <v>161</v>
      </c>
      <c r="L62" s="37" t="s">
        <v>436</v>
      </c>
      <c r="M62" s="6">
        <f t="shared" si="0"/>
        <v>1</v>
      </c>
      <c r="N62" s="38"/>
      <c r="P62" s="37"/>
    </row>
    <row r="63" spans="1:16" customFormat="1" ht="115.2" x14ac:dyDescent="0.3">
      <c r="A63" s="35"/>
      <c r="B63" s="36"/>
      <c r="C63" s="36"/>
      <c r="D63" s="4" t="s">
        <v>16</v>
      </c>
      <c r="E63" s="3" t="s">
        <v>461</v>
      </c>
      <c r="F63" s="6" t="s">
        <v>150</v>
      </c>
      <c r="G63" s="7"/>
      <c r="H63" s="8"/>
      <c r="I63" s="158" t="s">
        <v>464</v>
      </c>
      <c r="J63" s="7"/>
      <c r="K63" s="6" t="s">
        <v>162</v>
      </c>
      <c r="L63" s="37" t="s">
        <v>436</v>
      </c>
      <c r="M63" s="6">
        <f t="shared" si="0"/>
        <v>1</v>
      </c>
      <c r="N63" s="38"/>
      <c r="P63" s="37"/>
    </row>
    <row r="64" spans="1:16" customFormat="1" x14ac:dyDescent="0.3">
      <c r="A64" s="29"/>
      <c r="B64" s="30"/>
      <c r="C64" s="30">
        <v>6</v>
      </c>
      <c r="D64" s="203" t="s">
        <v>283</v>
      </c>
      <c r="E64" s="203"/>
      <c r="F64" s="31"/>
      <c r="G64" s="31"/>
      <c r="H64" s="32">
        <v>0.5</v>
      </c>
      <c r="I64" s="32"/>
      <c r="J64" s="32">
        <v>0.5</v>
      </c>
      <c r="K64" s="33"/>
      <c r="L64" s="68"/>
      <c r="M64" s="33">
        <f>IF(COUNT(M65:M66)=COUNTA(M65:M66),AVERAGE(M65:M66)*J64,"ISI DULU")</f>
        <v>0.5</v>
      </c>
      <c r="N64" s="34">
        <f>M64/J64</f>
        <v>1</v>
      </c>
      <c r="P64" s="68"/>
    </row>
    <row r="65" spans="1:16" customFormat="1" ht="115.2" x14ac:dyDescent="0.3">
      <c r="A65" s="35"/>
      <c r="B65" s="36"/>
      <c r="C65" s="36"/>
      <c r="D65" s="4" t="s">
        <v>9</v>
      </c>
      <c r="E65" s="3" t="s">
        <v>60</v>
      </c>
      <c r="F65" s="6" t="s">
        <v>150</v>
      </c>
      <c r="G65" s="7"/>
      <c r="H65" s="8"/>
      <c r="I65" s="3" t="s">
        <v>286</v>
      </c>
      <c r="J65" s="7"/>
      <c r="K65" s="6" t="s">
        <v>162</v>
      </c>
      <c r="L65" s="37" t="s">
        <v>436</v>
      </c>
      <c r="M65" s="6">
        <f>IF(K65="Ya/Tidak",IF(L65="Ya",1,IF(L65="Tidak",0,"Blm Diisi")),IF(K65="A/B/C",IF(L65="A",1,IF(L65="B",0.5,IF(L65="C",0,"Blm Diisi"))),IF(K65="A/B/C/D",IF(L65="A",1,IF(L65="B",0.67,IF(L65="C",0.33,IF(L65="D",0,"Blm Diisi")))),IF(K65="A/B/C/D/E",IF(L65="A",1,IF(L65="B",0.75,IF(L65="C",0.5,IF(L65="D",0.25,IF(L65="E",0,"Blm Diisi")))))))))</f>
        <v>1</v>
      </c>
      <c r="N65" s="38"/>
      <c r="P65" s="37"/>
    </row>
    <row r="66" spans="1:16" customFormat="1" ht="86.4" customHeight="1" x14ac:dyDescent="0.3">
      <c r="A66" s="35"/>
      <c r="B66" s="36"/>
      <c r="C66" s="36"/>
      <c r="D66" s="4" t="s">
        <v>10</v>
      </c>
      <c r="E66" s="3" t="s">
        <v>61</v>
      </c>
      <c r="F66" s="6" t="s">
        <v>150</v>
      </c>
      <c r="G66" s="7"/>
      <c r="H66" s="8"/>
      <c r="I66" s="3" t="s">
        <v>287</v>
      </c>
      <c r="J66" s="7"/>
      <c r="K66" s="6" t="s">
        <v>161</v>
      </c>
      <c r="L66" s="37" t="s">
        <v>436</v>
      </c>
      <c r="M66" s="6">
        <f>IF(K66="Ya/Tidak",IF(L66="Ya",1,IF(L66="Tidak",0,"Blm Diisi")),IF(K66="A/B/C",IF(L66="A",1,IF(L66="B",0.5,IF(L66="C",0,"Blm Diisi"))),IF(K66="A/B/C/D",IF(L66="A",1,IF(L66="B",0.67,IF(L66="C",0.33,IF(L66="D",0,"Blm Diisi")))),IF(K66="A/B/C/D/E",IF(L66="A",1,IF(L66="B",0.75,IF(L66="C",0.5,IF(L66="D",0.25,IF(L66="E",0,"Blm Diisi")))))))))</f>
        <v>1</v>
      </c>
      <c r="N66" s="38"/>
      <c r="P66" s="37"/>
    </row>
    <row r="67" spans="1:16" customFormat="1" x14ac:dyDescent="0.3">
      <c r="A67" s="29"/>
      <c r="B67" s="30"/>
      <c r="C67" s="30">
        <v>7</v>
      </c>
      <c r="D67" s="203" t="s">
        <v>289</v>
      </c>
      <c r="E67" s="203"/>
      <c r="F67" s="31"/>
      <c r="G67" s="31"/>
      <c r="H67" s="32">
        <v>0.5</v>
      </c>
      <c r="I67" s="32"/>
      <c r="J67" s="32">
        <v>0.5</v>
      </c>
      <c r="K67" s="33"/>
      <c r="L67" s="134"/>
      <c r="M67" s="33">
        <f>IF(COUNT(M68:M69)=COUNTA(M68:M69),AVERAGE(M68:M69)*J67,"ISI DULU")</f>
        <v>0.5</v>
      </c>
      <c r="N67" s="34">
        <f>M67/J67</f>
        <v>1</v>
      </c>
      <c r="P67" s="68"/>
    </row>
    <row r="68" spans="1:16" customFormat="1" ht="87.6" customHeight="1" x14ac:dyDescent="0.3">
      <c r="A68" s="35"/>
      <c r="B68" s="36"/>
      <c r="C68" s="36"/>
      <c r="D68" s="4" t="s">
        <v>12</v>
      </c>
      <c r="E68" s="3" t="s">
        <v>62</v>
      </c>
      <c r="F68" s="6"/>
      <c r="G68" s="7"/>
      <c r="H68" s="8"/>
      <c r="I68" s="3" t="s">
        <v>63</v>
      </c>
      <c r="J68" s="8"/>
      <c r="K68" s="6" t="s">
        <v>162</v>
      </c>
      <c r="L68" s="132" t="s">
        <v>436</v>
      </c>
      <c r="M68" s="6">
        <f>IF(K68="Ya/Tidak",IF(L68="Ya",1,IF(L68="Tidak",0,"Blm Diisi")),IF(K68="A/B/C",IF(L68="A",1,IF(L68="B",0.5,IF(L68="C",0,"Blm Diisi"))),IF(K68="A/B/C/D",IF(L68="A",1,IF(L68="B",0.67,IF(L68="C",0.33,IF(L68="D",0,"Blm Diisi")))),IF(K68="A/B/C/D/E",IF(L68="A",1,IF(L68="B",0.75,IF(L68="C",0.5,IF(L68="D",0.25,IF(L68="E",0,"Blm Diisi")))))))))</f>
        <v>1</v>
      </c>
      <c r="N68" s="38"/>
      <c r="P68" s="37"/>
    </row>
    <row r="69" spans="1:16" customFormat="1" ht="100.8" x14ac:dyDescent="0.3">
      <c r="A69" s="35"/>
      <c r="B69" s="36"/>
      <c r="C69" s="36"/>
      <c r="D69" s="4" t="s">
        <v>13</v>
      </c>
      <c r="E69" s="3" t="s">
        <v>64</v>
      </c>
      <c r="F69" s="69"/>
      <c r="G69" s="6"/>
      <c r="H69" s="8"/>
      <c r="I69" s="3" t="s">
        <v>65</v>
      </c>
      <c r="J69" s="8"/>
      <c r="K69" s="6" t="s">
        <v>190</v>
      </c>
      <c r="L69" s="135" t="s">
        <v>436</v>
      </c>
      <c r="M69" s="6">
        <f>IF(K69="Ya/Tidak",IF(L69="Ya",1,IF(L69="Tidak",0,"Blm Diisi")),IF(K69="A/B/C",IF(L69="A",1,IF(L69="B",0.5,IF(L69="C",0,"Blm Diisi"))),IF(K69="A/B/C/D",IF(L69="A",1,IF(L69="B",0.67,IF(L69="C",0.33,IF(L69="D",0,"Blm Diisi")))),IF(K69="A/B/C/D/E",IF(L69="A",1,IF(L69="B",0.75,IF(L69="C",0.5,IF(L69="D",0.25,IF(L69="E",0,"Blm Diisi")))))))))</f>
        <v>1</v>
      </c>
      <c r="N69" s="38"/>
      <c r="P69" s="37"/>
    </row>
    <row r="70" spans="1:16" customFormat="1" x14ac:dyDescent="0.3">
      <c r="A70" s="29"/>
      <c r="B70" s="30"/>
      <c r="C70" s="30" t="s">
        <v>296</v>
      </c>
      <c r="D70" s="203" t="s">
        <v>297</v>
      </c>
      <c r="E70" s="203"/>
      <c r="F70" s="31"/>
      <c r="G70" s="31"/>
      <c r="H70" s="32">
        <v>0.5</v>
      </c>
      <c r="I70" s="32"/>
      <c r="J70" s="32">
        <v>0.5</v>
      </c>
      <c r="K70" s="33"/>
      <c r="L70" s="134"/>
      <c r="M70" s="33">
        <f>IF(COUNT(M71:M71)=COUNTA(M71:M71),AVERAGE(M71:M71)*J70,"ISI DULU")</f>
        <v>0.5</v>
      </c>
      <c r="N70" s="34">
        <f>M70/J70</f>
        <v>1</v>
      </c>
      <c r="P70" s="41"/>
    </row>
    <row r="71" spans="1:16" customFormat="1" ht="28.8" x14ac:dyDescent="0.3">
      <c r="A71" s="35"/>
      <c r="B71" s="36"/>
      <c r="C71" s="36"/>
      <c r="D71" s="4" t="s">
        <v>9</v>
      </c>
      <c r="E71" s="3" t="s">
        <v>300</v>
      </c>
      <c r="F71" s="6" t="s">
        <v>150</v>
      </c>
      <c r="G71" s="7"/>
      <c r="H71" s="8"/>
      <c r="I71" s="3" t="s">
        <v>301</v>
      </c>
      <c r="J71" s="38"/>
      <c r="K71" s="6" t="s">
        <v>14</v>
      </c>
      <c r="L71" s="37" t="s">
        <v>150</v>
      </c>
      <c r="M71" s="6">
        <f>IF(K71="Ya/Tidak",IF(L71="Ya",1,IF(L71="Tidak",0,"Blm Diisi")),IF(K71="A/B/C",IF(L71="A",1,IF(L71="B",0.5,IF(L71="C",0,"Blm Diisi"))),IF(K71="A/B/C/D",IF(L71="A",1,IF(L71="B",0.67,IF(L71="C",0.33,IF(L71="D",0,"Blm Diisi")))),IF(K71="A/B/C/D/E",IF(L71="A",1,IF(L71="B",0.75,IF(L71="C",0.5,IF(L71="D",0.25,IF(L71="E",0,"Blm Diisi")))))))))</f>
        <v>1</v>
      </c>
      <c r="N71" s="38"/>
      <c r="P71" s="37"/>
    </row>
    <row r="72" spans="1:16" customFormat="1" x14ac:dyDescent="0.3">
      <c r="A72" s="44"/>
      <c r="B72" s="45" t="s">
        <v>67</v>
      </c>
      <c r="C72" s="46" t="s">
        <v>68</v>
      </c>
      <c r="D72" s="47"/>
      <c r="E72" s="48"/>
      <c r="F72" s="49"/>
      <c r="G72" s="49"/>
      <c r="H72" s="50">
        <v>3</v>
      </c>
      <c r="I72" s="50"/>
      <c r="J72" s="50"/>
      <c r="K72" s="51"/>
      <c r="L72" s="52"/>
      <c r="M72" s="51">
        <f>M73+M80</f>
        <v>3</v>
      </c>
      <c r="N72" s="53">
        <f>M72/H72</f>
        <v>1</v>
      </c>
      <c r="P72" s="52"/>
    </row>
    <row r="73" spans="1:16" customFormat="1" x14ac:dyDescent="0.3">
      <c r="A73" s="29"/>
      <c r="B73" s="30"/>
      <c r="C73" s="30">
        <v>1</v>
      </c>
      <c r="D73" s="203" t="s">
        <v>69</v>
      </c>
      <c r="E73" s="203"/>
      <c r="F73" s="31"/>
      <c r="G73" s="31"/>
      <c r="H73" s="32">
        <v>1</v>
      </c>
      <c r="I73" s="32"/>
      <c r="J73" s="32">
        <v>1</v>
      </c>
      <c r="K73" s="33"/>
      <c r="L73" s="133"/>
      <c r="M73" s="33">
        <f>IF(COUNT(M74:M79)=COUNTA(M74:M79),AVERAGE(M74:M79)*J73,"ISI DULU")</f>
        <v>1</v>
      </c>
      <c r="N73" s="34">
        <f>M73/J73</f>
        <v>1</v>
      </c>
      <c r="P73" s="41"/>
    </row>
    <row r="74" spans="1:16" customFormat="1" ht="57.6" x14ac:dyDescent="0.3">
      <c r="A74" s="35"/>
      <c r="B74" s="36"/>
      <c r="C74" s="36"/>
      <c r="D74" s="4" t="s">
        <v>8</v>
      </c>
      <c r="E74" s="3" t="s">
        <v>305</v>
      </c>
      <c r="F74" s="6" t="s">
        <v>150</v>
      </c>
      <c r="G74" s="7"/>
      <c r="H74" s="8"/>
      <c r="I74" s="3" t="s">
        <v>306</v>
      </c>
      <c r="J74" s="8"/>
      <c r="K74" s="6" t="s">
        <v>162</v>
      </c>
      <c r="L74" s="37" t="s">
        <v>436</v>
      </c>
      <c r="M74" s="6">
        <f t="shared" ref="M74:M79" si="1">IF(K74="Ya/Tidak",IF(L74="Ya",1,IF(L74="Tidak",0,"Blm Diisi")),IF(K74="A/B/C",IF(L74="A",1,IF(L74="B",0.5,IF(L74="C",0,"Blm Diisi"))),IF(K74="A/B/C/D",IF(L74="A",1,IF(L74="B",0.67,IF(L74="C",0.33,IF(L74="D",0,"Blm Diisi")))),IF(K74="A/B/C/D/E",IF(L74="A",1,IF(L74="B",0.75,IF(L74="C",0.5,IF(L74="D",0.25,IF(L74="E",0,"Blm Diisi")))))))))</f>
        <v>1</v>
      </c>
      <c r="N74" s="38"/>
      <c r="P74" s="37"/>
    </row>
    <row r="75" spans="1:16" customFormat="1" ht="57.6" x14ac:dyDescent="0.3">
      <c r="A75" s="35"/>
      <c r="B75" s="36"/>
      <c r="C75" s="36"/>
      <c r="D75" s="4" t="s">
        <v>9</v>
      </c>
      <c r="E75" s="3" t="s">
        <v>307</v>
      </c>
      <c r="F75" s="6" t="s">
        <v>150</v>
      </c>
      <c r="G75" s="7"/>
      <c r="H75" s="8"/>
      <c r="I75" s="3" t="s">
        <v>308</v>
      </c>
      <c r="J75" s="8"/>
      <c r="K75" s="6" t="s">
        <v>162</v>
      </c>
      <c r="L75" s="37" t="s">
        <v>436</v>
      </c>
      <c r="M75" s="6">
        <f t="shared" si="1"/>
        <v>1</v>
      </c>
      <c r="N75" s="38"/>
      <c r="P75" s="37"/>
    </row>
    <row r="76" spans="1:16" customFormat="1" ht="57.6" x14ac:dyDescent="0.3">
      <c r="A76" s="35"/>
      <c r="B76" s="36"/>
      <c r="C76" s="36"/>
      <c r="D76" s="4" t="s">
        <v>10</v>
      </c>
      <c r="E76" s="3" t="s">
        <v>309</v>
      </c>
      <c r="F76" s="6" t="s">
        <v>150</v>
      </c>
      <c r="G76" s="7"/>
      <c r="H76" s="8"/>
      <c r="I76" s="3" t="s">
        <v>310</v>
      </c>
      <c r="J76" s="8"/>
      <c r="K76" s="6" t="s">
        <v>162</v>
      </c>
      <c r="L76" s="37" t="s">
        <v>436</v>
      </c>
      <c r="M76" s="6">
        <f t="shared" si="1"/>
        <v>1</v>
      </c>
      <c r="N76" s="38"/>
      <c r="P76" s="37"/>
    </row>
    <row r="77" spans="1:16" customFormat="1" ht="72" x14ac:dyDescent="0.3">
      <c r="A77" s="35"/>
      <c r="B77" s="36"/>
      <c r="C77" s="36"/>
      <c r="D77" s="4" t="s">
        <v>12</v>
      </c>
      <c r="E77" s="3" t="s">
        <v>70</v>
      </c>
      <c r="F77" s="6"/>
      <c r="G77" s="7"/>
      <c r="H77" s="8"/>
      <c r="I77" s="3" t="s">
        <v>71</v>
      </c>
      <c r="J77" s="8"/>
      <c r="K77" s="6" t="s">
        <v>162</v>
      </c>
      <c r="L77" s="132" t="s">
        <v>436</v>
      </c>
      <c r="M77" s="6">
        <f t="shared" si="1"/>
        <v>1</v>
      </c>
      <c r="N77" s="38"/>
      <c r="P77" s="37"/>
    </row>
    <row r="78" spans="1:16" customFormat="1" ht="72" x14ac:dyDescent="0.3">
      <c r="A78" s="35"/>
      <c r="B78" s="36"/>
      <c r="C78" s="36"/>
      <c r="D78" s="4" t="s">
        <v>13</v>
      </c>
      <c r="E78" s="3" t="s">
        <v>72</v>
      </c>
      <c r="F78" s="6"/>
      <c r="G78" s="7"/>
      <c r="H78" s="8"/>
      <c r="I78" s="3" t="s">
        <v>73</v>
      </c>
      <c r="J78" s="8"/>
      <c r="K78" s="6" t="s">
        <v>162</v>
      </c>
      <c r="L78" s="132" t="s">
        <v>436</v>
      </c>
      <c r="M78" s="6">
        <f t="shared" si="1"/>
        <v>1</v>
      </c>
      <c r="N78" s="38"/>
      <c r="P78" s="37"/>
    </row>
    <row r="79" spans="1:16" customFormat="1" ht="57.6" x14ac:dyDescent="0.3">
      <c r="A79" s="35"/>
      <c r="B79" s="36"/>
      <c r="C79" s="36"/>
      <c r="D79" s="4" t="s">
        <v>16</v>
      </c>
      <c r="E79" s="3" t="s">
        <v>74</v>
      </c>
      <c r="F79" s="6"/>
      <c r="G79" s="7"/>
      <c r="H79" s="8"/>
      <c r="I79" s="2" t="s">
        <v>154</v>
      </c>
      <c r="J79" s="8"/>
      <c r="K79" s="6" t="s">
        <v>162</v>
      </c>
      <c r="L79" s="132" t="s">
        <v>436</v>
      </c>
      <c r="M79" s="6">
        <f t="shared" si="1"/>
        <v>1</v>
      </c>
      <c r="N79" s="38"/>
      <c r="P79" s="37"/>
    </row>
    <row r="80" spans="1:16" customFormat="1" x14ac:dyDescent="0.3">
      <c r="A80" s="29"/>
      <c r="B80" s="30"/>
      <c r="C80" s="30">
        <v>2</v>
      </c>
      <c r="D80" s="203" t="s">
        <v>75</v>
      </c>
      <c r="E80" s="203"/>
      <c r="F80" s="31"/>
      <c r="G80" s="31"/>
      <c r="H80" s="32">
        <v>2</v>
      </c>
      <c r="I80" s="32"/>
      <c r="J80" s="32">
        <v>2</v>
      </c>
      <c r="K80" s="33"/>
      <c r="L80" s="133"/>
      <c r="M80" s="33">
        <f>IF(COUNT(M81:M83)=COUNTA(M81:M83),AVERAGE(M81:M83)*J80,"ISI DULU")</f>
        <v>2</v>
      </c>
      <c r="N80" s="34">
        <f>M80/J80</f>
        <v>1</v>
      </c>
      <c r="P80" s="41"/>
    </row>
    <row r="81" spans="1:16" customFormat="1" ht="115.2" x14ac:dyDescent="0.3">
      <c r="A81" s="35"/>
      <c r="B81" s="36"/>
      <c r="C81" s="36"/>
      <c r="D81" s="4" t="s">
        <v>8</v>
      </c>
      <c r="E81" s="3" t="s">
        <v>311</v>
      </c>
      <c r="F81" s="6" t="s">
        <v>150</v>
      </c>
      <c r="G81" s="7"/>
      <c r="H81" s="8"/>
      <c r="I81" s="3" t="s">
        <v>312</v>
      </c>
      <c r="J81" s="38"/>
      <c r="K81" s="6" t="s">
        <v>162</v>
      </c>
      <c r="L81" s="37" t="s">
        <v>436</v>
      </c>
      <c r="M81" s="6">
        <f>IF(K81="Ya/Tidak",IF(L81="Ya",1,IF(L81="Tidak",0,"Blm Diisi")),IF(K81="A/B/C",IF(L81="A",1,IF(L81="B",0.5,IF(L81="C",0,"Blm Diisi"))),IF(K81="A/B/C/D",IF(L81="A",1,IF(L81="B",0.67,IF(L81="C",0.33,IF(L81="D",0,"Blm Diisi")))),IF(K81="A/B/C/D/E",IF(L81="A",1,IF(L81="B",0.75,IF(L81="C",0.5,IF(L81="D",0.25,IF(L81="E",0,"Blm Diisi")))))))))</f>
        <v>1</v>
      </c>
      <c r="N81" s="38"/>
      <c r="P81" s="37"/>
    </row>
    <row r="82" spans="1:16" customFormat="1" ht="86.4" x14ac:dyDescent="0.3">
      <c r="A82" s="35"/>
      <c r="B82" s="36"/>
      <c r="C82" s="36"/>
      <c r="D82" s="4" t="s">
        <v>13</v>
      </c>
      <c r="E82" s="3" t="s">
        <v>319</v>
      </c>
      <c r="F82" s="6" t="s">
        <v>150</v>
      </c>
      <c r="G82" s="7"/>
      <c r="H82" s="8"/>
      <c r="I82" s="3" t="s">
        <v>320</v>
      </c>
      <c r="J82" s="38"/>
      <c r="K82" s="6" t="s">
        <v>190</v>
      </c>
      <c r="L82" s="135" t="s">
        <v>436</v>
      </c>
      <c r="M82" s="6">
        <f>IF(K82="Ya/Tidak",IF(L82="Ya",1,IF(L82="Tidak",0,"Blm Diisi")),IF(K82="A/B/C",IF(L82="A",1,IF(L82="B",0.5,IF(L82="C",0,"Blm Diisi"))),IF(K82="A/B/C/D",IF(L82="A",1,IF(L82="B",0.67,IF(L82="C",0.33,IF(L82="D",0,"Blm Diisi")))),IF(K82="A/B/C/D/E",IF(L82="A",1,IF(L82="B",0.75,IF(L82="C",0.5,IF(L82="D",0.25,IF(L82="E",0,"Blm Diisi")))))))))</f>
        <v>1</v>
      </c>
      <c r="N82" s="38"/>
      <c r="P82" s="43"/>
    </row>
    <row r="83" spans="1:16" customFormat="1" ht="86.4" x14ac:dyDescent="0.3">
      <c r="A83" s="35"/>
      <c r="B83" s="36"/>
      <c r="C83" s="36"/>
      <c r="D83" s="4" t="s">
        <v>185</v>
      </c>
      <c r="E83" s="3" t="s">
        <v>76</v>
      </c>
      <c r="F83" s="6"/>
      <c r="G83" s="7"/>
      <c r="H83" s="8"/>
      <c r="I83" s="3" t="s">
        <v>77</v>
      </c>
      <c r="J83" s="8"/>
      <c r="K83" s="6" t="s">
        <v>162</v>
      </c>
      <c r="L83" s="132" t="s">
        <v>436</v>
      </c>
      <c r="M83" s="6">
        <f>IF(K83="Ya/Tidak",IF(L83="Ya",1,IF(L83="Tidak",0,"Blm Diisi")),IF(K83="A/B/C",IF(L83="A",1,IF(L83="B",0.5,IF(L83="C",0,"Blm Diisi"))),IF(K83="A/B/C/D",IF(L83="A",1,IF(L83="B",0.67,IF(L83="C",0.33,IF(L83="D",0,"Blm Diisi")))),IF(K83="A/B/C/D/E",IF(L83="A",1,IF(L83="B",0.75,IF(L83="C",0.5,IF(L83="D",0.25,IF(L83="E",0,"Blm Diisi")))))))))</f>
        <v>1</v>
      </c>
      <c r="N83" s="38"/>
      <c r="P83" s="43"/>
    </row>
    <row r="84" spans="1:16" customFormat="1" x14ac:dyDescent="0.3">
      <c r="A84" s="44"/>
      <c r="B84" s="45" t="s">
        <v>78</v>
      </c>
      <c r="C84" s="46" t="s">
        <v>79</v>
      </c>
      <c r="D84" s="47"/>
      <c r="E84" s="48"/>
      <c r="F84" s="49"/>
      <c r="G84" s="49"/>
      <c r="H84" s="50">
        <v>5.25</v>
      </c>
      <c r="I84" s="50"/>
      <c r="J84" s="50"/>
      <c r="K84" s="51"/>
      <c r="L84" s="52"/>
      <c r="M84" s="51">
        <f>M85+M102+M109+M118+M120+M125</f>
        <v>5.25</v>
      </c>
      <c r="N84" s="53">
        <f>M84/H84</f>
        <v>1</v>
      </c>
      <c r="P84" s="52"/>
    </row>
    <row r="85" spans="1:16" customFormat="1" x14ac:dyDescent="0.3">
      <c r="A85" s="29"/>
      <c r="B85" s="30"/>
      <c r="C85" s="30">
        <v>1</v>
      </c>
      <c r="D85" s="203" t="s">
        <v>321</v>
      </c>
      <c r="E85" s="203"/>
      <c r="F85" s="31"/>
      <c r="G85" s="31"/>
      <c r="H85" s="32">
        <v>0.75</v>
      </c>
      <c r="I85" s="32"/>
      <c r="J85" s="32">
        <v>0.75</v>
      </c>
      <c r="K85" s="33"/>
      <c r="L85" s="133"/>
      <c r="M85" s="33">
        <f>IF(COUNT(M86:M96)=COUNTA(M86:M96),AVERAGE(M86:M96)*J85,"ISI DULU")</f>
        <v>0.75</v>
      </c>
      <c r="N85" s="34">
        <f>M85/J85</f>
        <v>1</v>
      </c>
      <c r="P85" s="41"/>
    </row>
    <row r="86" spans="1:16" customFormat="1" ht="43.2" x14ac:dyDescent="0.3">
      <c r="A86" s="35"/>
      <c r="B86" s="36"/>
      <c r="C86" s="36"/>
      <c r="D86" s="4" t="s">
        <v>9</v>
      </c>
      <c r="E86" s="3" t="s">
        <v>324</v>
      </c>
      <c r="F86" s="6" t="s">
        <v>150</v>
      </c>
      <c r="G86" s="7"/>
      <c r="H86" s="8"/>
      <c r="I86" s="3" t="s">
        <v>325</v>
      </c>
      <c r="J86" s="8"/>
      <c r="K86" s="6" t="s">
        <v>161</v>
      </c>
      <c r="L86" s="70" t="s">
        <v>436</v>
      </c>
      <c r="M86" s="6">
        <f>IF(K86="Ya/Tidak",IF(L86="Ya",1,IF(L86="Tidak",0,"Blm Diisi")),IF(K86="A/B/C",IF(L86="A",1,IF(L86="B",0.5,IF(L86="C",0,"Blm Diisi"))),IF(K86="A/B/C/D",IF(L86="A",1,IF(L86="B",0.67,IF(L86="C",0.33,IF(L86="D",0,"Blm Diisi")))),IF(K86="A/B/C/D/E",IF(L86="A",1,IF(L86="B",0.75,IF(L86="C",0.5,IF(L86="D",0.25,IF(L86="E",0,"Blm Diisi")))))))))</f>
        <v>1</v>
      </c>
      <c r="N86" s="38"/>
      <c r="P86" s="70"/>
    </row>
    <row r="87" spans="1:16" customFormat="1" x14ac:dyDescent="0.3">
      <c r="A87" s="35"/>
      <c r="B87" s="36"/>
      <c r="C87" s="36"/>
      <c r="D87" s="4" t="s">
        <v>10</v>
      </c>
      <c r="E87" s="3" t="s">
        <v>80</v>
      </c>
      <c r="F87" s="6" t="s">
        <v>150</v>
      </c>
      <c r="G87" s="7"/>
      <c r="H87" s="8"/>
      <c r="I87" s="3" t="s">
        <v>81</v>
      </c>
      <c r="J87" s="8"/>
      <c r="K87" s="6" t="s">
        <v>14</v>
      </c>
      <c r="L87" s="70" t="s">
        <v>150</v>
      </c>
      <c r="M87" s="6">
        <f>IF(K87="Ya/Tidak",IF(L87="Ya",1,IF(L87="Tidak",0,"Blm Diisi")),IF(K87="A/B/C",IF(L87="A",1,IF(L87="B",0.5,IF(L87="C",0,"Blm Diisi"))),IF(K87="A/B/C/D",IF(L87="A",1,IF(L87="B",0.67,IF(L87="C",0.33,IF(L87="D",0,"Blm Diisi")))),IF(K87="A/B/C/D/E",IF(L87="A",1,IF(L87="B",0.75,IF(L87="C",0.5,IF(L87="D",0.25,IF(L87="E",0,"Blm Diisi")))))))))</f>
        <v>1</v>
      </c>
      <c r="N87" s="38"/>
      <c r="P87" s="70"/>
    </row>
    <row r="88" spans="1:16" customFormat="1" ht="28.8" x14ac:dyDescent="0.3">
      <c r="A88" s="35"/>
      <c r="B88" s="36"/>
      <c r="C88" s="36"/>
      <c r="D88" s="4" t="s">
        <v>12</v>
      </c>
      <c r="E88" s="3" t="s">
        <v>326</v>
      </c>
      <c r="F88" s="6" t="s">
        <v>150</v>
      </c>
      <c r="G88" s="7"/>
      <c r="H88" s="8"/>
      <c r="I88" s="3" t="s">
        <v>327</v>
      </c>
      <c r="J88" s="8"/>
      <c r="K88" s="6" t="s">
        <v>14</v>
      </c>
      <c r="L88" s="70" t="s">
        <v>150</v>
      </c>
      <c r="M88" s="6">
        <f>IF(K88="Ya/Tidak",IF(L88="Ya",1,IF(L88="Tidak",0,"Blm Diisi")),IF(K88="A/B/C",IF(L88="A",1,IF(L88="B",0.5,IF(L88="C",0,"Blm Diisi"))),IF(K88="A/B/C/D",IF(L88="A",1,IF(L88="B",0.67,IF(L88="C",0.33,IF(L88="D",0,"Blm Diisi")))),IF(K88="A/B/C/D/E",IF(L88="A",1,IF(L88="B",0.75,IF(L88="C",0.5,IF(L88="D",0.25,IF(L88="E",0,"Blm Diisi")))))))))</f>
        <v>1</v>
      </c>
      <c r="N88" s="38"/>
      <c r="P88" s="70"/>
    </row>
    <row r="89" spans="1:16" customFormat="1" ht="28.8" x14ac:dyDescent="0.3">
      <c r="A89" s="35"/>
      <c r="B89" s="36"/>
      <c r="C89" s="36"/>
      <c r="D89" s="4" t="s">
        <v>13</v>
      </c>
      <c r="E89" s="3" t="s">
        <v>328</v>
      </c>
      <c r="F89" s="6" t="s">
        <v>150</v>
      </c>
      <c r="G89" s="7"/>
      <c r="H89" s="8"/>
      <c r="I89" s="3" t="s">
        <v>329</v>
      </c>
      <c r="J89" s="8"/>
      <c r="K89" s="6" t="s">
        <v>14</v>
      </c>
      <c r="L89" s="70" t="s">
        <v>150</v>
      </c>
      <c r="M89" s="6">
        <f>IF(K89="Ya/Tidak",IF(L89="Ya",1,IF(L89="Tidak",0,"Blm Diisi")),IF(K89="A/B/C",IF(L89="A",1,IF(L89="B",0.5,IF(L89="C",0,"Blm Diisi"))),IF(K89="A/B/C/D",IF(L89="A",1,IF(L89="B",0.67,IF(L89="C",0.33,IF(L89="D",0,"Blm Diisi")))),IF(K89="A/B/C/D/E",IF(L89="A",1,IF(L89="B",0.75,IF(L89="C",0.5,IF(L89="D",0.25,IF(L89="E",0,"Blm Diisi")))))))))</f>
        <v>1</v>
      </c>
      <c r="N89" s="38"/>
      <c r="P89" s="70"/>
    </row>
    <row r="90" spans="1:16" customFormat="1" ht="47.1" customHeight="1" x14ac:dyDescent="0.3">
      <c r="A90" s="35"/>
      <c r="B90" s="36"/>
      <c r="C90" s="36"/>
      <c r="D90" s="4" t="s">
        <v>16</v>
      </c>
      <c r="E90" s="3" t="s">
        <v>82</v>
      </c>
      <c r="F90" s="6" t="s">
        <v>150</v>
      </c>
      <c r="G90" s="7"/>
      <c r="H90" s="8"/>
      <c r="I90" s="224" t="s">
        <v>86</v>
      </c>
      <c r="J90" s="8"/>
      <c r="K90" s="71" t="s">
        <v>330</v>
      </c>
      <c r="L90" s="72">
        <f>L95/L91</f>
        <v>1</v>
      </c>
      <c r="M90" s="73">
        <f>IF(OR(L90&gt;0,L90=0),L90,"Blm Diisi")</f>
        <v>1</v>
      </c>
      <c r="N90" s="38"/>
      <c r="P90" s="74"/>
    </row>
    <row r="91" spans="1:16" customFormat="1" ht="18.75" customHeight="1" x14ac:dyDescent="0.3">
      <c r="A91" s="35"/>
      <c r="B91" s="36"/>
      <c r="C91" s="36"/>
      <c r="D91" s="4"/>
      <c r="E91" s="75" t="s">
        <v>143</v>
      </c>
      <c r="F91" s="6"/>
      <c r="G91" s="7"/>
      <c r="H91" s="8"/>
      <c r="I91" s="224"/>
      <c r="J91" s="8"/>
      <c r="K91" s="71" t="s">
        <v>331</v>
      </c>
      <c r="L91" s="64">
        <f>SUM(L92:L94)</f>
        <v>200</v>
      </c>
      <c r="M91" s="64"/>
      <c r="N91" s="38"/>
      <c r="P91" s="76"/>
    </row>
    <row r="92" spans="1:16" customFormat="1" ht="16.5" customHeight="1" x14ac:dyDescent="0.3">
      <c r="A92" s="35"/>
      <c r="B92" s="36"/>
      <c r="C92" s="36"/>
      <c r="D92" s="4"/>
      <c r="E92" s="77" t="s">
        <v>83</v>
      </c>
      <c r="F92" s="6"/>
      <c r="G92" s="7"/>
      <c r="H92" s="8"/>
      <c r="I92" s="224"/>
      <c r="J92" s="187"/>
      <c r="K92" s="187"/>
      <c r="L92" s="187"/>
      <c r="M92" s="187"/>
      <c r="N92" s="187"/>
      <c r="P92" s="70"/>
    </row>
    <row r="93" spans="1:16" customFormat="1" x14ac:dyDescent="0.3">
      <c r="A93" s="35"/>
      <c r="B93" s="36"/>
      <c r="C93" s="36"/>
      <c r="D93" s="4"/>
      <c r="E93" s="77" t="s">
        <v>84</v>
      </c>
      <c r="F93" s="6"/>
      <c r="G93" s="7"/>
      <c r="H93" s="8"/>
      <c r="I93" s="224"/>
      <c r="J93" s="8"/>
      <c r="K93" s="6" t="s">
        <v>331</v>
      </c>
      <c r="L93" s="70">
        <v>100</v>
      </c>
      <c r="M93" s="64"/>
      <c r="N93" s="38"/>
      <c r="P93" s="70"/>
    </row>
    <row r="94" spans="1:16" customFormat="1" x14ac:dyDescent="0.3">
      <c r="A94" s="35"/>
      <c r="B94" s="36"/>
      <c r="C94" s="36"/>
      <c r="D94" s="4"/>
      <c r="E94" s="77" t="s">
        <v>85</v>
      </c>
      <c r="F94" s="6"/>
      <c r="G94" s="7"/>
      <c r="H94" s="8"/>
      <c r="I94" s="224"/>
      <c r="J94" s="8"/>
      <c r="K94" s="6" t="s">
        <v>331</v>
      </c>
      <c r="L94" s="70">
        <v>100</v>
      </c>
      <c r="M94" s="64"/>
      <c r="N94" s="38"/>
      <c r="P94" s="70"/>
    </row>
    <row r="95" spans="1:16" customFormat="1" x14ac:dyDescent="0.3">
      <c r="A95" s="35"/>
      <c r="B95" s="36"/>
      <c r="C95" s="36"/>
      <c r="D95" s="4"/>
      <c r="E95" s="75" t="s">
        <v>144</v>
      </c>
      <c r="F95" s="6"/>
      <c r="G95" s="7"/>
      <c r="H95" s="8"/>
      <c r="I95" s="224"/>
      <c r="J95" s="8"/>
      <c r="K95" s="71" t="s">
        <v>331</v>
      </c>
      <c r="L95" s="70">
        <v>200</v>
      </c>
      <c r="M95" s="64"/>
      <c r="N95" s="38"/>
      <c r="P95" s="70"/>
    </row>
    <row r="96" spans="1:16" customFormat="1" ht="28.8" x14ac:dyDescent="0.3">
      <c r="A96" s="35"/>
      <c r="B96" s="36"/>
      <c r="C96" s="36"/>
      <c r="D96" s="4" t="s">
        <v>185</v>
      </c>
      <c r="E96" s="3" t="s">
        <v>87</v>
      </c>
      <c r="F96" s="6" t="s">
        <v>150</v>
      </c>
      <c r="G96" s="7"/>
      <c r="H96" s="8"/>
      <c r="I96" s="224" t="s">
        <v>93</v>
      </c>
      <c r="J96" s="8"/>
      <c r="K96" s="71" t="s">
        <v>330</v>
      </c>
      <c r="L96" s="72">
        <f>L101/L97</f>
        <v>1</v>
      </c>
      <c r="M96" s="73">
        <f>IF(OR(L96&gt;0,L96=0),L96,"Blm Diisi")</f>
        <v>1</v>
      </c>
      <c r="N96" s="38"/>
      <c r="P96" s="74"/>
    </row>
    <row r="97" spans="1:16" customFormat="1" ht="18" customHeight="1" x14ac:dyDescent="0.3">
      <c r="A97" s="35"/>
      <c r="B97" s="36"/>
      <c r="C97" s="36"/>
      <c r="D97" s="4"/>
      <c r="E97" s="3" t="s">
        <v>88</v>
      </c>
      <c r="F97" s="6"/>
      <c r="G97" s="7"/>
      <c r="H97" s="8"/>
      <c r="I97" s="224"/>
      <c r="J97" s="8"/>
      <c r="K97" s="71" t="s">
        <v>331</v>
      </c>
      <c r="L97" s="64">
        <f>SUM(L98:L100)</f>
        <v>160</v>
      </c>
      <c r="M97" s="64"/>
      <c r="N97" s="38"/>
      <c r="P97" s="76"/>
    </row>
    <row r="98" spans="1:16" customFormat="1" x14ac:dyDescent="0.3">
      <c r="A98" s="35"/>
      <c r="B98" s="36"/>
      <c r="C98" s="36"/>
      <c r="D98" s="4"/>
      <c r="E98" s="3" t="s">
        <v>89</v>
      </c>
      <c r="F98" s="6"/>
      <c r="G98" s="7"/>
      <c r="H98" s="8"/>
      <c r="I98" s="224"/>
      <c r="J98" s="8"/>
      <c r="K98" s="6" t="s">
        <v>331</v>
      </c>
      <c r="L98" s="70">
        <v>20</v>
      </c>
      <c r="M98" s="64"/>
      <c r="N98" s="38"/>
      <c r="P98" s="70"/>
    </row>
    <row r="99" spans="1:16" customFormat="1" x14ac:dyDescent="0.3">
      <c r="A99" s="35"/>
      <c r="B99" s="36"/>
      <c r="C99" s="36"/>
      <c r="D99" s="4"/>
      <c r="E99" s="3" t="s">
        <v>90</v>
      </c>
      <c r="F99" s="6"/>
      <c r="G99" s="7"/>
      <c r="H99" s="8"/>
      <c r="I99" s="224"/>
      <c r="J99" s="8"/>
      <c r="K99" s="6" t="s">
        <v>331</v>
      </c>
      <c r="L99" s="70">
        <v>40</v>
      </c>
      <c r="M99" s="64"/>
      <c r="N99" s="38"/>
      <c r="P99" s="70"/>
    </row>
    <row r="100" spans="1:16" customFormat="1" x14ac:dyDescent="0.3">
      <c r="A100" s="35"/>
      <c r="B100" s="36"/>
      <c r="C100" s="36"/>
      <c r="D100" s="4"/>
      <c r="E100" s="3" t="s">
        <v>91</v>
      </c>
      <c r="F100" s="6"/>
      <c r="G100" s="7"/>
      <c r="H100" s="8"/>
      <c r="I100" s="224"/>
      <c r="J100" s="8"/>
      <c r="K100" s="6" t="s">
        <v>331</v>
      </c>
      <c r="L100" s="70">
        <v>100</v>
      </c>
      <c r="M100" s="64"/>
      <c r="N100" s="38"/>
      <c r="P100" s="70"/>
    </row>
    <row r="101" spans="1:16" customFormat="1" x14ac:dyDescent="0.3">
      <c r="A101" s="35"/>
      <c r="B101" s="36"/>
      <c r="C101" s="36"/>
      <c r="D101" s="4"/>
      <c r="E101" s="3" t="s">
        <v>92</v>
      </c>
      <c r="F101" s="6"/>
      <c r="G101" s="7"/>
      <c r="H101" s="8"/>
      <c r="I101" s="224"/>
      <c r="J101" s="8"/>
      <c r="K101" s="71" t="s">
        <v>331</v>
      </c>
      <c r="L101" s="70">
        <v>160</v>
      </c>
      <c r="M101" s="64"/>
      <c r="N101" s="38"/>
      <c r="P101" s="70"/>
    </row>
    <row r="102" spans="1:16" customFormat="1" x14ac:dyDescent="0.3">
      <c r="A102" s="29"/>
      <c r="B102" s="30"/>
      <c r="C102" s="30">
        <v>2</v>
      </c>
      <c r="D102" s="203" t="s">
        <v>332</v>
      </c>
      <c r="E102" s="203"/>
      <c r="F102" s="31"/>
      <c r="G102" s="31"/>
      <c r="H102" s="32">
        <v>0.75</v>
      </c>
      <c r="I102" s="32"/>
      <c r="J102" s="32">
        <v>0.75</v>
      </c>
      <c r="K102" s="33"/>
      <c r="L102" s="133"/>
      <c r="M102" s="33">
        <f>IF(COUNT(M103:M108)=COUNTA(M103:M108),AVERAGE(M103:M108)*J102,"ISI DULU")</f>
        <v>0.75</v>
      </c>
      <c r="N102" s="34">
        <f>M102/J102</f>
        <v>1</v>
      </c>
      <c r="P102" s="41"/>
    </row>
    <row r="103" spans="1:16" customFormat="1" ht="43.2" x14ac:dyDescent="0.3">
      <c r="A103" s="35"/>
      <c r="B103" s="36"/>
      <c r="C103" s="36"/>
      <c r="D103" s="4" t="s">
        <v>9</v>
      </c>
      <c r="E103" s="3" t="s">
        <v>94</v>
      </c>
      <c r="F103" s="6" t="s">
        <v>150</v>
      </c>
      <c r="G103" s="7"/>
      <c r="H103" s="8"/>
      <c r="I103" s="3" t="s">
        <v>95</v>
      </c>
      <c r="J103" s="38"/>
      <c r="K103" s="6" t="s">
        <v>161</v>
      </c>
      <c r="L103" s="70" t="s">
        <v>436</v>
      </c>
      <c r="M103" s="6">
        <f t="shared" ref="M103:M108" si="2">IF(K103="Ya/Tidak",IF(L103="Ya",1,IF(L103="Tidak",0,"Blm Diisi")),IF(K103="A/B/C",IF(L103="A",1,IF(L103="B",0.5,IF(L103="C",0,"Blm Diisi"))),IF(K103="A/B/C/D",IF(L103="A",1,IF(L103="B",0.67,IF(L103="C",0.33,IF(L103="D",0,"Blm Diisi")))),IF(K103="A/B/C/D/E",IF(L103="A",1,IF(L103="B",0.75,IF(L103="C",0.5,IF(L103="D",0.25,IF(L103="E",0,"Blm Diisi")))))))))</f>
        <v>1</v>
      </c>
      <c r="N103" s="38"/>
      <c r="P103" s="70"/>
    </row>
    <row r="104" spans="1:16" customFormat="1" ht="57.6" x14ac:dyDescent="0.3">
      <c r="A104" s="35"/>
      <c r="B104" s="36"/>
      <c r="C104" s="36"/>
      <c r="D104" s="4" t="s">
        <v>10</v>
      </c>
      <c r="E104" s="3" t="s">
        <v>335</v>
      </c>
      <c r="F104" s="6" t="s">
        <v>150</v>
      </c>
      <c r="G104" s="7"/>
      <c r="H104" s="8"/>
      <c r="I104" s="3" t="s">
        <v>336</v>
      </c>
      <c r="J104" s="38"/>
      <c r="K104" s="6" t="s">
        <v>162</v>
      </c>
      <c r="L104" s="135" t="s">
        <v>436</v>
      </c>
      <c r="M104" s="6">
        <f t="shared" si="2"/>
        <v>1</v>
      </c>
      <c r="N104" s="38"/>
      <c r="P104" s="70"/>
    </row>
    <row r="105" spans="1:16" customFormat="1" ht="115.2" x14ac:dyDescent="0.3">
      <c r="A105" s="35"/>
      <c r="B105" s="36"/>
      <c r="C105" s="36"/>
      <c r="D105" s="4" t="s">
        <v>12</v>
      </c>
      <c r="E105" s="3" t="s">
        <v>337</v>
      </c>
      <c r="F105" s="6" t="s">
        <v>150</v>
      </c>
      <c r="G105" s="7"/>
      <c r="H105" s="8"/>
      <c r="I105" s="3" t="s">
        <v>338</v>
      </c>
      <c r="J105" s="38"/>
      <c r="K105" s="6" t="s">
        <v>162</v>
      </c>
      <c r="L105" s="135" t="s">
        <v>436</v>
      </c>
      <c r="M105" s="6">
        <f t="shared" si="2"/>
        <v>1</v>
      </c>
      <c r="N105" s="38"/>
      <c r="P105" s="70"/>
    </row>
    <row r="106" spans="1:16" customFormat="1" ht="72" x14ac:dyDescent="0.3">
      <c r="A106" s="35"/>
      <c r="B106" s="36"/>
      <c r="C106" s="36"/>
      <c r="D106" s="4" t="s">
        <v>13</v>
      </c>
      <c r="E106" s="3" t="s">
        <v>339</v>
      </c>
      <c r="F106" s="6" t="s">
        <v>150</v>
      </c>
      <c r="G106" s="7"/>
      <c r="H106" s="8"/>
      <c r="I106" s="3" t="s">
        <v>340</v>
      </c>
      <c r="J106" s="38"/>
      <c r="K106" s="6" t="s">
        <v>162</v>
      </c>
      <c r="L106" s="135" t="s">
        <v>436</v>
      </c>
      <c r="M106" s="6">
        <f t="shared" si="2"/>
        <v>1</v>
      </c>
      <c r="N106" s="38"/>
      <c r="P106" s="70"/>
    </row>
    <row r="107" spans="1:16" customFormat="1" ht="43.2" x14ac:dyDescent="0.3">
      <c r="A107" s="35"/>
      <c r="B107" s="36"/>
      <c r="C107" s="36"/>
      <c r="D107" s="4" t="s">
        <v>16</v>
      </c>
      <c r="E107" s="3" t="s">
        <v>341</v>
      </c>
      <c r="F107" s="6" t="s">
        <v>150</v>
      </c>
      <c r="G107" s="7"/>
      <c r="H107" s="8"/>
      <c r="I107" s="3" t="s">
        <v>342</v>
      </c>
      <c r="J107" s="38"/>
      <c r="K107" s="6" t="s">
        <v>161</v>
      </c>
      <c r="L107" s="70" t="s">
        <v>436</v>
      </c>
      <c r="M107" s="6">
        <f t="shared" si="2"/>
        <v>1</v>
      </c>
      <c r="N107" s="38"/>
      <c r="P107" s="70"/>
    </row>
    <row r="108" spans="1:16" customFormat="1" ht="86.4" x14ac:dyDescent="0.3">
      <c r="A108" s="35"/>
      <c r="B108" s="36"/>
      <c r="C108" s="36"/>
      <c r="D108" s="4" t="s">
        <v>442</v>
      </c>
      <c r="E108" s="3" t="s">
        <v>96</v>
      </c>
      <c r="F108" s="6"/>
      <c r="G108" s="7"/>
      <c r="H108" s="8"/>
      <c r="I108" s="3" t="s">
        <v>97</v>
      </c>
      <c r="J108" s="8"/>
      <c r="K108" s="6" t="s">
        <v>162</v>
      </c>
      <c r="L108" s="135" t="s">
        <v>436</v>
      </c>
      <c r="M108" s="6">
        <f t="shared" si="2"/>
        <v>1</v>
      </c>
      <c r="N108" s="38"/>
      <c r="P108" s="70"/>
    </row>
    <row r="109" spans="1:16" customFormat="1" x14ac:dyDescent="0.3">
      <c r="A109" s="29"/>
      <c r="B109" s="30"/>
      <c r="C109" s="30">
        <v>3</v>
      </c>
      <c r="D109" s="203" t="s">
        <v>98</v>
      </c>
      <c r="E109" s="203"/>
      <c r="F109" s="31"/>
      <c r="G109" s="31"/>
      <c r="H109" s="32">
        <v>1</v>
      </c>
      <c r="I109" s="32"/>
      <c r="J109" s="32">
        <v>1</v>
      </c>
      <c r="K109" s="33"/>
      <c r="L109" s="133"/>
      <c r="M109" s="33">
        <f>IF(COUNT(M110:M117)=COUNTA(M110:M117),AVERAGE(M110:M117)*J109,"ISI DULU")</f>
        <v>1</v>
      </c>
      <c r="N109" s="34">
        <f>M109/J109</f>
        <v>1</v>
      </c>
      <c r="P109" s="41"/>
    </row>
    <row r="110" spans="1:16" customFormat="1" ht="57.6" x14ac:dyDescent="0.3">
      <c r="A110" s="35"/>
      <c r="B110" s="36"/>
      <c r="C110" s="36"/>
      <c r="D110" s="4" t="s">
        <v>9</v>
      </c>
      <c r="E110" s="3" t="s">
        <v>463</v>
      </c>
      <c r="F110" s="6" t="s">
        <v>150</v>
      </c>
      <c r="G110" s="7"/>
      <c r="H110" s="8"/>
      <c r="I110" s="3" t="s">
        <v>348</v>
      </c>
      <c r="J110" s="8"/>
      <c r="K110" s="6" t="s">
        <v>162</v>
      </c>
      <c r="L110" s="70" t="s">
        <v>436</v>
      </c>
      <c r="M110" s="6">
        <f>IF(K110="Ya/Tidak",IF(L110="Ya",1,IF(L110="Tidak",0,"Blm Diisi")),IF(K110="A/B/C",IF(L110="A",1,IF(L110="B",0.5,IF(L110="C",0,"Blm Diisi"))),IF(K110="A/B/C/D",IF(L110="A",1,IF(L110="B",0.67,IF(L110="C",0.33,IF(L110="D",0,"Blm Diisi")))),IF(K110="A/B/C/D/E",IF(L110="A",1,IF(L110="B",0.75,IF(L110="C",0.5,IF(L110="D",0.25,IF(L110="E",0,"Blm Diisi")))))))))</f>
        <v>1</v>
      </c>
      <c r="N110" s="38"/>
      <c r="P110" s="70"/>
    </row>
    <row r="111" spans="1:16" customFormat="1" ht="57.6" x14ac:dyDescent="0.3">
      <c r="A111" s="35"/>
      <c r="B111" s="36"/>
      <c r="C111" s="36"/>
      <c r="D111" s="4" t="s">
        <v>10</v>
      </c>
      <c r="E111" s="3" t="s">
        <v>349</v>
      </c>
      <c r="F111" s="6" t="s">
        <v>150</v>
      </c>
      <c r="G111" s="7"/>
      <c r="H111" s="8"/>
      <c r="I111" s="3" t="s">
        <v>350</v>
      </c>
      <c r="J111" s="8"/>
      <c r="K111" s="6" t="s">
        <v>162</v>
      </c>
      <c r="L111" s="70" t="s">
        <v>436</v>
      </c>
      <c r="M111" s="6">
        <f>IF(K111="Ya/Tidak",IF(L111="Ya",1,IF(L111="Tidak",0,"Blm Diisi")),IF(K111="A/B/C",IF(L111="A",1,IF(L111="B",0.5,IF(L111="C",0,"Blm Diisi"))),IF(K111="A/B/C/D",IF(L111="A",1,IF(L111="B",0.67,IF(L111="C",0.33,IF(L111="D",0,"Blm Diisi")))),IF(K111="A/B/C/D/E",IF(L111="A",1,IF(L111="B",0.75,IF(L111="C",0.5,IF(L111="D",0.25,IF(L111="E",0,"Blm Diisi")))))))))</f>
        <v>1</v>
      </c>
      <c r="N111" s="38"/>
      <c r="P111" s="70"/>
    </row>
    <row r="112" spans="1:16" customFormat="1" x14ac:dyDescent="0.3">
      <c r="A112" s="35"/>
      <c r="B112" s="36"/>
      <c r="C112" s="36"/>
      <c r="D112" s="4" t="s">
        <v>12</v>
      </c>
      <c r="E112" s="3" t="s">
        <v>351</v>
      </c>
      <c r="F112" s="6"/>
      <c r="G112" s="7"/>
      <c r="H112" s="8"/>
      <c r="I112" s="224" t="s">
        <v>99</v>
      </c>
      <c r="J112" s="8"/>
      <c r="K112" s="71" t="s">
        <v>330</v>
      </c>
      <c r="L112" s="72">
        <f>L115/L113</f>
        <v>1</v>
      </c>
      <c r="M112" s="78">
        <f>L112</f>
        <v>1</v>
      </c>
      <c r="N112" s="38"/>
      <c r="P112" s="79"/>
    </row>
    <row r="113" spans="1:16" customFormat="1" ht="28.8" x14ac:dyDescent="0.3">
      <c r="A113" s="35"/>
      <c r="B113" s="36"/>
      <c r="C113" s="36"/>
      <c r="D113" s="4"/>
      <c r="E113" s="3" t="s">
        <v>100</v>
      </c>
      <c r="F113" s="6"/>
      <c r="G113" s="7"/>
      <c r="H113" s="8"/>
      <c r="I113" s="224"/>
      <c r="J113" s="8"/>
      <c r="K113" s="6" t="s">
        <v>331</v>
      </c>
      <c r="L113" s="70">
        <v>1</v>
      </c>
      <c r="M113" s="64"/>
      <c r="N113" s="38"/>
      <c r="P113" s="70"/>
    </row>
    <row r="114" spans="1:16" customFormat="1" ht="28.8" x14ac:dyDescent="0.3">
      <c r="A114" s="35"/>
      <c r="B114" s="36"/>
      <c r="C114" s="36"/>
      <c r="D114" s="4"/>
      <c r="E114" s="3" t="s">
        <v>101</v>
      </c>
      <c r="F114" s="6"/>
      <c r="G114" s="7"/>
      <c r="H114" s="8"/>
      <c r="I114" s="224"/>
      <c r="J114" s="8"/>
      <c r="K114" s="6" t="s">
        <v>331</v>
      </c>
      <c r="L114" s="70">
        <v>0</v>
      </c>
      <c r="M114" s="64"/>
      <c r="N114" s="38"/>
      <c r="P114" s="70"/>
    </row>
    <row r="115" spans="1:16" customFormat="1" ht="28.8" x14ac:dyDescent="0.3">
      <c r="A115" s="35"/>
      <c r="B115" s="36"/>
      <c r="C115" s="36"/>
      <c r="D115" s="4"/>
      <c r="E115" s="3" t="s">
        <v>102</v>
      </c>
      <c r="F115" s="6"/>
      <c r="G115" s="7"/>
      <c r="H115" s="8"/>
      <c r="I115" s="224"/>
      <c r="J115" s="8"/>
      <c r="K115" s="6" t="s">
        <v>331</v>
      </c>
      <c r="L115" s="70">
        <v>1</v>
      </c>
      <c r="M115" s="64"/>
      <c r="N115" s="38"/>
      <c r="P115" s="70"/>
    </row>
    <row r="116" spans="1:16" customFormat="1" ht="43.2" x14ac:dyDescent="0.3">
      <c r="A116" s="35"/>
      <c r="B116" s="36"/>
      <c r="C116" s="36"/>
      <c r="D116" s="4" t="s">
        <v>13</v>
      </c>
      <c r="E116" s="3" t="s">
        <v>352</v>
      </c>
      <c r="F116" s="6" t="s">
        <v>150</v>
      </c>
      <c r="G116" s="7"/>
      <c r="H116" s="8"/>
      <c r="I116" s="3" t="s">
        <v>103</v>
      </c>
      <c r="J116" s="8"/>
      <c r="K116" s="6" t="s">
        <v>161</v>
      </c>
      <c r="L116" s="70" t="s">
        <v>436</v>
      </c>
      <c r="M116" s="6">
        <f>IF(K116="Ya/Tidak",IF(L116="Ya",1,IF(L116="Tidak",0,"Blm Diisi")),IF(K116="A/B/C",IF(L116="A",1,IF(L116="B",0.5,IF(L116="C",0,"Blm Diisi"))),IF(K116="A/B/C/D",IF(L116="A",1,IF(L116="B",0.67,IF(L116="C",0.33,IF(L116="D",0,"Blm Diisi")))),IF(K116="A/B/C/D/E",IF(L116="A",1,IF(L116="B",0.75,IF(L116="C",0.5,IF(L116="D",0.25,IF(L116="E",0,"Blm Diisi")))))))))</f>
        <v>1</v>
      </c>
      <c r="N116" s="38"/>
      <c r="P116" s="70"/>
    </row>
    <row r="117" spans="1:16" customFormat="1" ht="28.8" x14ac:dyDescent="0.3">
      <c r="A117" s="35"/>
      <c r="B117" s="36"/>
      <c r="C117" s="36"/>
      <c r="D117" s="4" t="s">
        <v>16</v>
      </c>
      <c r="E117" s="3" t="s">
        <v>353</v>
      </c>
      <c r="F117" s="6" t="s">
        <v>150</v>
      </c>
      <c r="G117" s="7"/>
      <c r="H117" s="8"/>
      <c r="I117" s="3" t="s">
        <v>354</v>
      </c>
      <c r="J117" s="8"/>
      <c r="K117" s="6" t="s">
        <v>14</v>
      </c>
      <c r="L117" s="70" t="s">
        <v>150</v>
      </c>
      <c r="M117" s="6">
        <f>IF(K117="Ya/Tidak",IF(L117="Ya",1,IF(L117="Tidak",0,"Blm Diisi")),IF(K117="A/B/C",IF(L117="A",1,IF(L117="B",0.5,IF(L117="C",0,"Blm Diisi"))),IF(K117="A/B/C/D",IF(L117="A",1,IF(L117="B",0.67,IF(L117="C",0.33,IF(L117="D",0,"Blm Diisi")))),IF(K117="A/B/C/D/E",IF(L117="A",1,IF(L117="B",0.75,IF(L117="C",0.5,IF(L117="D",0.25,IF(L117="E",0,"Blm Diisi")))))))))</f>
        <v>1</v>
      </c>
      <c r="N117" s="38"/>
      <c r="P117" s="70"/>
    </row>
    <row r="118" spans="1:16" customFormat="1" x14ac:dyDescent="0.3">
      <c r="A118" s="29"/>
      <c r="B118" s="30"/>
      <c r="C118" s="30">
        <v>4</v>
      </c>
      <c r="D118" s="203" t="s">
        <v>355</v>
      </c>
      <c r="E118" s="203"/>
      <c r="F118" s="31"/>
      <c r="G118" s="31"/>
      <c r="H118" s="32">
        <v>0.75</v>
      </c>
      <c r="I118" s="32"/>
      <c r="J118" s="32">
        <v>0.75</v>
      </c>
      <c r="K118" s="33"/>
      <c r="L118" s="133"/>
      <c r="M118" s="33">
        <f>IF(COUNT(M119:M119)=COUNTA(M119:M119),AVERAGE(M119:M119)*J118,"ISI DULU")</f>
        <v>0.75</v>
      </c>
      <c r="N118" s="34">
        <f>M118/J118</f>
        <v>1</v>
      </c>
      <c r="P118" s="41"/>
    </row>
    <row r="119" spans="1:16" customFormat="1" ht="43.2" x14ac:dyDescent="0.3">
      <c r="A119" s="35"/>
      <c r="B119" s="36"/>
      <c r="C119" s="36"/>
      <c r="D119" s="4" t="s">
        <v>9</v>
      </c>
      <c r="E119" s="3" t="s">
        <v>358</v>
      </c>
      <c r="F119" s="6" t="s">
        <v>150</v>
      </c>
      <c r="G119" s="7"/>
      <c r="H119" s="8"/>
      <c r="I119" s="3" t="s">
        <v>145</v>
      </c>
      <c r="J119" s="8"/>
      <c r="K119" s="6" t="s">
        <v>161</v>
      </c>
      <c r="L119" s="135" t="s">
        <v>436</v>
      </c>
      <c r="M119" s="6">
        <f>IF(K119="Ya/Tidak",IF(L119="Ya",1,IF(L119="Tidak",0,"Blm Diisi")),IF(K119="A/B/C",IF(L119="A",1,IF(L119="B",0.5,IF(L119="C",0,"Blm Diisi"))),IF(K119="A/B/C/D",IF(L119="A",1,IF(L119="B",0.67,IF(L119="C",0.33,IF(L119="D",0,"Blm Diisi")))),IF(K119="A/B/C/D/E",IF(L119="A",1,IF(L119="B",0.75,IF(L119="C",0.5,IF(L119="D",0.25,IF(L119="E",0,"Blm Diisi")))))))))</f>
        <v>1</v>
      </c>
      <c r="N119" s="38"/>
      <c r="P119" s="70"/>
    </row>
    <row r="120" spans="1:16" customFormat="1" x14ac:dyDescent="0.3">
      <c r="A120" s="29"/>
      <c r="B120" s="30"/>
      <c r="C120" s="30">
        <v>5</v>
      </c>
      <c r="D120" s="203" t="s">
        <v>364</v>
      </c>
      <c r="E120" s="203"/>
      <c r="F120" s="31"/>
      <c r="G120" s="31"/>
      <c r="H120" s="32">
        <v>0.75</v>
      </c>
      <c r="I120" s="32"/>
      <c r="J120" s="32">
        <v>0.75</v>
      </c>
      <c r="K120" s="33"/>
      <c r="L120" s="133"/>
      <c r="M120" s="33">
        <f>IF(COUNT(M121:M124)=COUNTA(M121:M124),AVERAGE(M121:M124)*J120,"ISI DULU")</f>
        <v>0.75</v>
      </c>
      <c r="N120" s="34">
        <f>M120/J120</f>
        <v>1</v>
      </c>
      <c r="P120" s="41"/>
    </row>
    <row r="121" spans="1:16" customFormat="1" ht="57.6" x14ac:dyDescent="0.3">
      <c r="A121" s="35"/>
      <c r="B121" s="36"/>
      <c r="C121" s="36"/>
      <c r="D121" s="4" t="s">
        <v>9</v>
      </c>
      <c r="E121" s="3" t="s">
        <v>367</v>
      </c>
      <c r="F121" s="6" t="s">
        <v>150</v>
      </c>
      <c r="G121" s="7"/>
      <c r="H121" s="8"/>
      <c r="I121" s="3" t="s">
        <v>368</v>
      </c>
      <c r="J121" s="8"/>
      <c r="K121" s="6" t="s">
        <v>162</v>
      </c>
      <c r="L121" s="70" t="s">
        <v>436</v>
      </c>
      <c r="M121" s="6">
        <f>IF(K121="Ya/Tidak",IF(L121="Ya",1,IF(L121="Tidak",0,"Blm Diisi")),IF(K121="A/B/C",IF(L121="A",1,IF(L121="B",0.5,IF(L121="C",0,"Blm Diisi"))),IF(K121="A/B/C/D",IF(L121="A",1,IF(L121="B",0.67,IF(L121="C",0.33,IF(L121="D",0,"Blm Diisi")))),IF(K121="A/B/C/D/E",IF(L121="A",1,IF(L121="B",0.75,IF(L121="C",0.5,IF(L121="D",0.25,IF(L121="E",0,"Blm Diisi")))))))))</f>
        <v>1</v>
      </c>
      <c r="N121" s="38"/>
      <c r="P121" s="70"/>
    </row>
    <row r="122" spans="1:16" customFormat="1" ht="28.8" x14ac:dyDescent="0.3">
      <c r="A122" s="35"/>
      <c r="B122" s="36"/>
      <c r="C122" s="36"/>
      <c r="D122" s="4" t="s">
        <v>10</v>
      </c>
      <c r="E122" s="3" t="s">
        <v>104</v>
      </c>
      <c r="F122" s="6" t="s">
        <v>150</v>
      </c>
      <c r="G122" s="7"/>
      <c r="H122" s="8"/>
      <c r="I122" s="3" t="s">
        <v>105</v>
      </c>
      <c r="J122" s="8"/>
      <c r="K122" s="6" t="s">
        <v>14</v>
      </c>
      <c r="L122" s="132" t="s">
        <v>150</v>
      </c>
      <c r="M122" s="6">
        <f>IF(K122="Ya/Tidak",IF(L122="Ya",1,IF(L122="Tidak",0,"Blm Diisi")),IF(K122="A/B/C",IF(L122="A",1,IF(L122="B",0.5,IF(L122="C",0,"Blm Diisi"))),IF(K122="A/B/C/D",IF(L122="A",1,IF(L122="B",0.67,IF(L122="C",0.33,IF(L122="D",0,"Blm Diisi")))),IF(K122="A/B/C/D/E",IF(L122="A",1,IF(L122="B",0.75,IF(L122="C",0.5,IF(L122="D",0.25,IF(L122="E",0,"Blm Diisi")))))))))</f>
        <v>1</v>
      </c>
      <c r="N122" s="38"/>
      <c r="P122" s="70"/>
    </row>
    <row r="123" spans="1:16" customFormat="1" ht="43.2" x14ac:dyDescent="0.3">
      <c r="A123" s="35"/>
      <c r="B123" s="36"/>
      <c r="C123" s="36"/>
      <c r="D123" s="4" t="s">
        <v>12</v>
      </c>
      <c r="E123" s="3" t="s">
        <v>369</v>
      </c>
      <c r="F123" s="6" t="s">
        <v>150</v>
      </c>
      <c r="G123" s="7"/>
      <c r="H123" s="8"/>
      <c r="I123" s="3" t="s">
        <v>370</v>
      </c>
      <c r="J123" s="8"/>
      <c r="K123" s="6" t="s">
        <v>161</v>
      </c>
      <c r="L123" s="70" t="s">
        <v>436</v>
      </c>
      <c r="M123" s="6">
        <f>IF(K123="Ya/Tidak",IF(L123="Ya",1,IF(L123="Tidak",0,"Blm Diisi")),IF(K123="A/B/C",IF(L123="A",1,IF(L123="B",0.5,IF(L123="C",0,"Blm Diisi"))),IF(K123="A/B/C/D",IF(L123="A",1,IF(L123="B",0.67,IF(L123="C",0.33,IF(L123="D",0,"Blm Diisi")))),IF(K123="A/B/C/D/E",IF(L123="A",1,IF(L123="B",0.75,IF(L123="C",0.5,IF(L123="D",0.25,IF(L123="E",0,"Blm Diisi")))))))))</f>
        <v>1</v>
      </c>
      <c r="N123" s="38"/>
      <c r="P123" s="70"/>
    </row>
    <row r="124" spans="1:16" customFormat="1" ht="57.6" x14ac:dyDescent="0.3">
      <c r="A124" s="35"/>
      <c r="B124" s="36"/>
      <c r="C124" s="36"/>
      <c r="D124" s="4" t="s">
        <v>13</v>
      </c>
      <c r="E124" s="3" t="s">
        <v>371</v>
      </c>
      <c r="F124" s="6" t="s">
        <v>150</v>
      </c>
      <c r="G124" s="7"/>
      <c r="H124" s="8"/>
      <c r="I124" s="3" t="s">
        <v>372</v>
      </c>
      <c r="J124" s="8"/>
      <c r="K124" s="6" t="s">
        <v>162</v>
      </c>
      <c r="L124" s="70" t="s">
        <v>436</v>
      </c>
      <c r="M124" s="6">
        <f>IF(K124="Ya/Tidak",IF(L124="Ya",1,IF(L124="Tidak",0,"Blm Diisi")),IF(K124="A/B/C",IF(L124="A",1,IF(L124="B",0.5,IF(L124="C",0,"Blm Diisi"))),IF(K124="A/B/C/D",IF(L124="A",1,IF(L124="B",0.67,IF(L124="C",0.33,IF(L124="D",0,"Blm Diisi")))),IF(K124="A/B/C/D/E",IF(L124="A",1,IF(L124="B",0.75,IF(L124="C",0.5,IF(L124="D",0.25,IF(L124="E",0,"Blm Diisi")))))))))</f>
        <v>1</v>
      </c>
      <c r="N124" s="38"/>
      <c r="P124" s="70"/>
    </row>
    <row r="125" spans="1:16" customFormat="1" x14ac:dyDescent="0.3">
      <c r="A125" s="29"/>
      <c r="B125" s="30"/>
      <c r="C125" s="30">
        <v>6</v>
      </c>
      <c r="D125" s="203" t="s">
        <v>373</v>
      </c>
      <c r="E125" s="203"/>
      <c r="F125" s="31"/>
      <c r="G125" s="31"/>
      <c r="H125" s="32">
        <v>1.25</v>
      </c>
      <c r="I125" s="32"/>
      <c r="J125" s="32">
        <v>1.25</v>
      </c>
      <c r="K125" s="33"/>
      <c r="L125" s="133"/>
      <c r="M125" s="33">
        <f>IF(COUNT(M126:M126)=COUNTA(M126:M126),AVERAGE(M126:M126)*J125,"ISI DULU")</f>
        <v>1.25</v>
      </c>
      <c r="N125" s="34">
        <f>M125/J125</f>
        <v>1</v>
      </c>
      <c r="P125" s="41"/>
    </row>
    <row r="126" spans="1:16" customFormat="1" ht="43.2" x14ac:dyDescent="0.3">
      <c r="A126" s="35"/>
      <c r="B126" s="36"/>
      <c r="C126" s="36"/>
      <c r="D126" s="4" t="s">
        <v>10</v>
      </c>
      <c r="E126" s="3" t="s">
        <v>106</v>
      </c>
      <c r="F126" s="6" t="s">
        <v>150</v>
      </c>
      <c r="G126" s="7"/>
      <c r="H126" s="8"/>
      <c r="I126" s="3" t="s">
        <v>107</v>
      </c>
      <c r="J126" s="38"/>
      <c r="K126" s="6" t="s">
        <v>161</v>
      </c>
      <c r="L126" s="70" t="s">
        <v>436</v>
      </c>
      <c r="M126" s="6">
        <f>IF(K126="Ya/Tidak",IF(L126="Ya",1,IF(L126="Tidak",0,"Blm Diisi")),IF(K126="A/B/C",IF(L126="A",1,IF(L126="B",0.5,IF(L126="C",0,"Blm Diisi"))),IF(K126="A/B/C/D",IF(L126="A",1,IF(L126="B",0.67,IF(L126="C",0.33,IF(L126="D",0,"Blm Diisi")))),IF(K126="A/B/C/D/E",IF(L126="A",1,IF(L126="B",0.75,IF(L126="C",0.5,IF(L126="D",0.25,IF(L126="E",0,"Blm Diisi")))))))))</f>
        <v>1</v>
      </c>
      <c r="N126" s="38"/>
      <c r="P126" s="70"/>
    </row>
    <row r="127" spans="1:16" customFormat="1" x14ac:dyDescent="0.3">
      <c r="A127" s="29"/>
      <c r="B127" s="30"/>
      <c r="C127" s="30">
        <v>7</v>
      </c>
      <c r="D127" s="203" t="s">
        <v>382</v>
      </c>
      <c r="E127" s="203"/>
      <c r="F127" s="31"/>
      <c r="G127" s="31"/>
      <c r="H127" s="32">
        <v>1.5</v>
      </c>
      <c r="I127" s="32"/>
      <c r="J127" s="32"/>
      <c r="K127" s="33"/>
      <c r="L127" s="133"/>
      <c r="M127" s="33"/>
      <c r="N127" s="34"/>
      <c r="P127" s="41"/>
    </row>
    <row r="128" spans="1:16" customFormat="1" x14ac:dyDescent="0.3">
      <c r="A128" s="44"/>
      <c r="B128" s="45" t="s">
        <v>108</v>
      </c>
      <c r="C128" s="46" t="s">
        <v>109</v>
      </c>
      <c r="D128" s="47"/>
      <c r="E128" s="48"/>
      <c r="F128" s="49"/>
      <c r="G128" s="49"/>
      <c r="H128" s="50">
        <v>4.5</v>
      </c>
      <c r="I128" s="50"/>
      <c r="J128" s="50"/>
      <c r="K128" s="51"/>
      <c r="L128" s="52"/>
      <c r="M128" s="51">
        <f>M129+M135+M141+M147+M151</f>
        <v>4.5</v>
      </c>
      <c r="N128" s="53">
        <f>M128/H128</f>
        <v>1</v>
      </c>
      <c r="P128" s="52"/>
    </row>
    <row r="129" spans="1:16" customFormat="1" x14ac:dyDescent="0.3">
      <c r="A129" s="29"/>
      <c r="B129" s="30"/>
      <c r="C129" s="30">
        <v>1</v>
      </c>
      <c r="D129" s="203" t="s">
        <v>110</v>
      </c>
      <c r="E129" s="203"/>
      <c r="F129" s="31"/>
      <c r="G129" s="31"/>
      <c r="H129" s="32">
        <v>0.5</v>
      </c>
      <c r="I129" s="32"/>
      <c r="J129" s="32">
        <v>0.5</v>
      </c>
      <c r="K129" s="33"/>
      <c r="L129" s="133"/>
      <c r="M129" s="33">
        <f>IF(COUNT(M130:M134)=COUNTA(M130:M134),AVERAGE(M130:M134)*J129,"ISI DULU")</f>
        <v>0.5</v>
      </c>
      <c r="N129" s="34">
        <f>M129/J129</f>
        <v>1</v>
      </c>
      <c r="P129" s="41"/>
    </row>
    <row r="130" spans="1:16" customFormat="1" ht="28.8" x14ac:dyDescent="0.3">
      <c r="A130" s="35"/>
      <c r="B130" s="36"/>
      <c r="C130" s="36"/>
      <c r="D130" s="4" t="s">
        <v>8</v>
      </c>
      <c r="E130" s="3" t="s">
        <v>111</v>
      </c>
      <c r="F130" s="6" t="s">
        <v>150</v>
      </c>
      <c r="G130" s="7"/>
      <c r="H130" s="8"/>
      <c r="I130" s="3" t="s">
        <v>116</v>
      </c>
      <c r="J130" s="8"/>
      <c r="K130" s="6" t="s">
        <v>14</v>
      </c>
      <c r="L130" s="132" t="s">
        <v>150</v>
      </c>
      <c r="M130" s="6">
        <f>IF(K130="Ya/Tidak",IF(L130="Ya",1,IF(L130="Tidak",0,"Blm Diisi")),IF(K130="A/B/C",IF(L130="A",1,IF(L130="B",0.5,IF(L130="C",0,"Blm Diisi"))),IF(K130="A/B/C/D",IF(L130="A",1,IF(L130="B",0.67,IF(L130="C",0.33,IF(L130="D",0,"Blm Diisi")))),IF(K130="A/B/C/D/E",IF(L130="A",1,IF(L130="B",0.75,IF(L130="C",0.5,IF(L130="D",0.25,IF(L130="E",0,"Blm Diisi")))))))))</f>
        <v>1</v>
      </c>
      <c r="N130" s="38"/>
      <c r="P130" s="37"/>
    </row>
    <row r="131" spans="1:16" customFormat="1" ht="72" x14ac:dyDescent="0.3">
      <c r="A131" s="35"/>
      <c r="B131" s="36"/>
      <c r="C131" s="36"/>
      <c r="D131" s="4" t="s">
        <v>9</v>
      </c>
      <c r="E131" s="3" t="s">
        <v>112</v>
      </c>
      <c r="F131" s="6" t="s">
        <v>150</v>
      </c>
      <c r="G131" s="7"/>
      <c r="H131" s="8"/>
      <c r="I131" s="3" t="s">
        <v>117</v>
      </c>
      <c r="J131" s="8"/>
      <c r="K131" s="6" t="s">
        <v>162</v>
      </c>
      <c r="L131" s="132" t="s">
        <v>436</v>
      </c>
      <c r="M131" s="6">
        <f>IF(K131="Ya/Tidak",IF(L131="Ya",1,IF(L131="Tidak",0,"Blm Diisi")),IF(K131="A/B/C",IF(L131="A",1,IF(L131="B",0.5,IF(L131="C",0,"Blm Diisi"))),IF(K131="A/B/C/D",IF(L131="A",1,IF(L131="B",0.67,IF(L131="C",0.33,IF(L131="D",0,"Blm Diisi")))),IF(K131="A/B/C/D/E",IF(L131="A",1,IF(L131="B",0.75,IF(L131="C",0.5,IF(L131="D",0.25,IF(L131="E",0,"Blm Diisi")))))))))</f>
        <v>1</v>
      </c>
      <c r="N131" s="38"/>
      <c r="P131" s="37"/>
    </row>
    <row r="132" spans="1:16" customFormat="1" ht="57.6" x14ac:dyDescent="0.3">
      <c r="A132" s="35"/>
      <c r="B132" s="36"/>
      <c r="C132" s="36"/>
      <c r="D132" s="4" t="s">
        <v>10</v>
      </c>
      <c r="E132" s="3" t="s">
        <v>113</v>
      </c>
      <c r="F132" s="6" t="s">
        <v>150</v>
      </c>
      <c r="G132" s="7"/>
      <c r="H132" s="8"/>
      <c r="I132" s="3" t="s">
        <v>118</v>
      </c>
      <c r="J132" s="8"/>
      <c r="K132" s="6" t="s">
        <v>162</v>
      </c>
      <c r="L132" s="132" t="s">
        <v>436</v>
      </c>
      <c r="M132" s="6">
        <f>IF(K132="Ya/Tidak",IF(L132="Ya",1,IF(L132="Tidak",0,"Blm Diisi")),IF(K132="A/B/C",IF(L132="A",1,IF(L132="B",0.5,IF(L132="C",0,"Blm Diisi"))),IF(K132="A/B/C/D",IF(L132="A",1,IF(L132="B",0.67,IF(L132="C",0.33,IF(L132="D",0,"Blm Diisi")))),IF(K132="A/B/C/D/E",IF(L132="A",1,IF(L132="B",0.75,IF(L132="C",0.5,IF(L132="D",0.25,IF(L132="E",0,"Blm Diisi")))))))))</f>
        <v>1</v>
      </c>
      <c r="N132" s="38"/>
      <c r="P132" s="37"/>
    </row>
    <row r="133" spans="1:16" customFormat="1" ht="72" x14ac:dyDescent="0.3">
      <c r="A133" s="35"/>
      <c r="B133" s="36"/>
      <c r="C133" s="36"/>
      <c r="D133" s="4" t="s">
        <v>12</v>
      </c>
      <c r="E133" s="3" t="s">
        <v>114</v>
      </c>
      <c r="F133" s="6" t="s">
        <v>150</v>
      </c>
      <c r="G133" s="7"/>
      <c r="H133" s="8"/>
      <c r="I133" s="3" t="s">
        <v>119</v>
      </c>
      <c r="J133" s="8"/>
      <c r="K133" s="6" t="s">
        <v>161</v>
      </c>
      <c r="L133" s="132" t="s">
        <v>436</v>
      </c>
      <c r="M133" s="6">
        <f>IF(K133="Ya/Tidak",IF(L133="Ya",1,IF(L133="Tidak",0,"Blm Diisi")),IF(K133="A/B/C",IF(L133="A",1,IF(L133="B",0.5,IF(L133="C",0,"Blm Diisi"))),IF(K133="A/B/C/D",IF(L133="A",1,IF(L133="B",0.67,IF(L133="C",0.33,IF(L133="D",0,"Blm Diisi")))),IF(K133="A/B/C/D/E",IF(L133="A",1,IF(L133="B",0.75,IF(L133="C",0.5,IF(L133="D",0.25,IF(L133="E",0,"Blm Diisi")))))))))</f>
        <v>1</v>
      </c>
      <c r="N133" s="38"/>
      <c r="P133" s="37"/>
    </row>
    <row r="134" spans="1:16" customFormat="1" ht="43.2" x14ac:dyDescent="0.3">
      <c r="A134" s="35"/>
      <c r="B134" s="36"/>
      <c r="C134" s="36"/>
      <c r="D134" s="4" t="s">
        <v>13</v>
      </c>
      <c r="E134" s="3" t="s">
        <v>115</v>
      </c>
      <c r="F134" s="6" t="s">
        <v>150</v>
      </c>
      <c r="G134" s="7"/>
      <c r="H134" s="8"/>
      <c r="I134" s="3" t="s">
        <v>120</v>
      </c>
      <c r="J134" s="8"/>
      <c r="K134" s="6" t="s">
        <v>161</v>
      </c>
      <c r="L134" s="132" t="s">
        <v>436</v>
      </c>
      <c r="M134" s="6">
        <f>IF(K134="Ya/Tidak",IF(L134="Ya",1,IF(L134="Tidak",0,"Blm Diisi")),IF(K134="A/B/C",IF(L134="A",1,IF(L134="B",0.5,IF(L134="C",0,"Blm Diisi"))),IF(K134="A/B/C/D",IF(L134="A",1,IF(L134="B",0.67,IF(L134="C",0.33,IF(L134="D",0,"Blm Diisi")))),IF(K134="A/B/C/D/E",IF(L134="A",1,IF(L134="B",0.75,IF(L134="C",0.5,IF(L134="D",0.25,IF(L134="E",0,"Blm Diisi")))))))))</f>
        <v>1</v>
      </c>
      <c r="N134" s="38"/>
      <c r="P134" s="37"/>
    </row>
    <row r="135" spans="1:16" customFormat="1" x14ac:dyDescent="0.3">
      <c r="A135" s="29"/>
      <c r="B135" s="30"/>
      <c r="C135" s="30">
        <v>2</v>
      </c>
      <c r="D135" s="203" t="s">
        <v>121</v>
      </c>
      <c r="E135" s="203"/>
      <c r="F135" s="31"/>
      <c r="G135" s="31"/>
      <c r="H135" s="32">
        <v>0.5</v>
      </c>
      <c r="I135" s="32"/>
      <c r="J135" s="32">
        <v>0.5</v>
      </c>
      <c r="K135" s="33"/>
      <c r="L135" s="133"/>
      <c r="M135" s="33">
        <f>IF(COUNT(M136:M140)=COUNTA(M136:M140),AVERAGE(M136:M140)*J135,"ISI DULU")</f>
        <v>0.5</v>
      </c>
      <c r="N135" s="34">
        <f>M135/J135</f>
        <v>1</v>
      </c>
      <c r="P135" s="41"/>
    </row>
    <row r="136" spans="1:16" customFormat="1" ht="100.8" x14ac:dyDescent="0.3">
      <c r="A136" s="35"/>
      <c r="B136" s="36"/>
      <c r="C136" s="36"/>
      <c r="D136" s="4" t="s">
        <v>8</v>
      </c>
      <c r="E136" s="3" t="s">
        <v>122</v>
      </c>
      <c r="F136" s="6" t="s">
        <v>150</v>
      </c>
      <c r="G136" s="7"/>
      <c r="H136" s="8"/>
      <c r="I136" s="3" t="s">
        <v>124</v>
      </c>
      <c r="J136" s="8"/>
      <c r="K136" s="6" t="s">
        <v>162</v>
      </c>
      <c r="L136" s="37" t="s">
        <v>436</v>
      </c>
      <c r="M136" s="6">
        <f>IF(K136="Ya/Tidak",IF(L136="Ya",1,IF(L136="Tidak",0,"Blm Diisi")),IF(K136="A/B/C",IF(L136="A",1,IF(L136="B",0.5,IF(L136="C",0,"Blm Diisi"))),IF(K136="A/B/C/D",IF(L136="A",1,IF(L136="B",0.67,IF(L136="C",0.33,IF(L136="D",0,"Blm Diisi")))),IF(K136="A/B/C/D/E",IF(L136="A",1,IF(L136="B",0.75,IF(L136="C",0.5,IF(L136="D",0.25,IF(L136="E",0,"Blm Diisi")))))))))</f>
        <v>1</v>
      </c>
      <c r="N136" s="38"/>
      <c r="P136" s="37"/>
    </row>
    <row r="137" spans="1:16" customFormat="1" ht="72" x14ac:dyDescent="0.3">
      <c r="A137" s="35"/>
      <c r="B137" s="36"/>
      <c r="C137" s="36"/>
      <c r="D137" s="4" t="s">
        <v>9</v>
      </c>
      <c r="E137" s="3" t="s">
        <v>123</v>
      </c>
      <c r="F137" s="6" t="s">
        <v>150</v>
      </c>
      <c r="G137" s="7"/>
      <c r="H137" s="8"/>
      <c r="I137" s="3" t="s">
        <v>125</v>
      </c>
      <c r="J137" s="8"/>
      <c r="K137" s="6" t="s">
        <v>161</v>
      </c>
      <c r="L137" s="132" t="s">
        <v>436</v>
      </c>
      <c r="M137" s="6">
        <f>IF(K137="Ya/Tidak",IF(L137="Ya",1,IF(L137="Tidak",0,"Blm Diisi")),IF(K137="A/B/C",IF(L137="A",1,IF(L137="B",0.5,IF(L137="C",0,"Blm Diisi"))),IF(K137="A/B/C/D",IF(L137="A",1,IF(L137="B",0.67,IF(L137="C",0.33,IF(L137="D",0,"Blm Diisi")))),IF(K137="A/B/C/D/E",IF(L137="A",1,IF(L137="B",0.75,IF(L137="C",0.5,IF(L137="D",0.25,IF(L137="E",0,"Blm Diisi")))))))))</f>
        <v>1</v>
      </c>
      <c r="N137" s="38"/>
      <c r="P137" s="37"/>
    </row>
    <row r="138" spans="1:16" customFormat="1" ht="86.4" x14ac:dyDescent="0.3">
      <c r="A138" s="35"/>
      <c r="B138" s="36"/>
      <c r="C138" s="36"/>
      <c r="D138" s="4" t="s">
        <v>10</v>
      </c>
      <c r="E138" s="3" t="s">
        <v>146</v>
      </c>
      <c r="F138" s="6" t="s">
        <v>150</v>
      </c>
      <c r="G138" s="7"/>
      <c r="H138" s="8"/>
      <c r="I138" s="3" t="s">
        <v>126</v>
      </c>
      <c r="J138" s="8"/>
      <c r="K138" s="6" t="s">
        <v>161</v>
      </c>
      <c r="L138" s="132" t="s">
        <v>436</v>
      </c>
      <c r="M138" s="6">
        <f>IF(K138="Ya/Tidak",IF(L138="Ya",1,IF(L138="Tidak",0,"Blm Diisi")),IF(K138="A/B/C",IF(L138="A",1,IF(L138="B",0.5,IF(L138="C",0,"Blm Diisi"))),IF(K138="A/B/C/D",IF(L138="A",1,IF(L138="B",0.67,IF(L138="C",0.33,IF(L138="D",0,"Blm Diisi")))),IF(K138="A/B/C/D/E",IF(L138="A",1,IF(L138="B",0.75,IF(L138="C",0.5,IF(L138="D",0.25,IF(L138="E",0,"Blm Diisi")))))))))</f>
        <v>1</v>
      </c>
      <c r="N138" s="38"/>
      <c r="P138" s="37"/>
    </row>
    <row r="139" spans="1:16" customFormat="1" ht="72" x14ac:dyDescent="0.3">
      <c r="A139" s="35"/>
      <c r="B139" s="36"/>
      <c r="C139" s="36"/>
      <c r="D139" s="4" t="s">
        <v>12</v>
      </c>
      <c r="E139" s="3" t="s">
        <v>394</v>
      </c>
      <c r="F139" s="6" t="s">
        <v>150</v>
      </c>
      <c r="G139" s="7"/>
      <c r="H139" s="8"/>
      <c r="I139" s="3" t="s">
        <v>395</v>
      </c>
      <c r="J139" s="8"/>
      <c r="K139" s="6" t="s">
        <v>162</v>
      </c>
      <c r="L139" s="37" t="s">
        <v>436</v>
      </c>
      <c r="M139" s="6">
        <f>IF(K139="Ya/Tidak",IF(L139="Ya",1,IF(L139="Tidak",0,"Blm Diisi")),IF(K139="A/B/C",IF(L139="A",1,IF(L139="B",0.5,IF(L139="C",0,"Blm Diisi"))),IF(K139="A/B/C/D",IF(L139="A",1,IF(L139="B",0.67,IF(L139="C",0.33,IF(L139="D",0,"Blm Diisi")))),IF(K139="A/B/C/D/E",IF(L139="A",1,IF(L139="B",0.75,IF(L139="C",0.5,IF(L139="D",0.25,IF(L139="E",0,"Blm Diisi")))))))))</f>
        <v>1</v>
      </c>
      <c r="N139" s="38"/>
      <c r="P139" s="37"/>
    </row>
    <row r="140" spans="1:16" customFormat="1" ht="28.8" x14ac:dyDescent="0.3">
      <c r="A140" s="35"/>
      <c r="B140" s="36"/>
      <c r="C140" s="36"/>
      <c r="D140" s="4" t="s">
        <v>13</v>
      </c>
      <c r="E140" s="3" t="s">
        <v>127</v>
      </c>
      <c r="F140" s="6" t="s">
        <v>150</v>
      </c>
      <c r="G140" s="7"/>
      <c r="H140" s="8"/>
      <c r="I140" s="3" t="s">
        <v>128</v>
      </c>
      <c r="J140" s="8"/>
      <c r="K140" s="6" t="s">
        <v>14</v>
      </c>
      <c r="L140" s="37" t="s">
        <v>150</v>
      </c>
      <c r="M140" s="6">
        <f>IF(K140="Ya/Tidak",IF(L140="Ya",1,IF(L140="Tidak",0,"Blm Diisi")),IF(K140="A/B/C",IF(L140="A",1,IF(L140="B",0.5,IF(L140="C",0,"Blm Diisi"))),IF(K140="A/B/C/D",IF(L140="A",1,IF(L140="B",0.67,IF(L140="C",0.33,IF(L140="D",0,"Blm Diisi")))),IF(K140="A/B/C/D/E",IF(L140="A",1,IF(L140="B",0.75,IF(L140="C",0.5,IF(L140="D",0.25,IF(L140="E",0,"Blm Diisi")))))))))</f>
        <v>1</v>
      </c>
      <c r="N140" s="38"/>
      <c r="P140" s="37"/>
    </row>
    <row r="141" spans="1:16" customFormat="1" x14ac:dyDescent="0.3">
      <c r="A141" s="29"/>
      <c r="B141" s="30"/>
      <c r="C141" s="30">
        <v>3</v>
      </c>
      <c r="D141" s="203" t="s">
        <v>129</v>
      </c>
      <c r="E141" s="203"/>
      <c r="F141" s="31"/>
      <c r="G141" s="31"/>
      <c r="H141" s="32">
        <v>1.5</v>
      </c>
      <c r="I141" s="32"/>
      <c r="J141" s="32">
        <v>1.5</v>
      </c>
      <c r="K141" s="33"/>
      <c r="L141" s="133"/>
      <c r="M141" s="33">
        <f>IF(COUNT(M142:M146)=COUNTA(M142:M146),AVERAGE(M142:M146)*J141,"ISI DULU")</f>
        <v>1.5</v>
      </c>
      <c r="N141" s="34">
        <f>M141/J141</f>
        <v>1</v>
      </c>
      <c r="P141" s="41"/>
    </row>
    <row r="142" spans="1:16" customFormat="1" x14ac:dyDescent="0.3">
      <c r="A142" s="35"/>
      <c r="B142" s="36"/>
      <c r="C142" s="36"/>
      <c r="D142" s="4" t="s">
        <v>8</v>
      </c>
      <c r="E142" s="3" t="s">
        <v>396</v>
      </c>
      <c r="F142" s="6" t="s">
        <v>150</v>
      </c>
      <c r="G142" s="7"/>
      <c r="H142" s="8"/>
      <c r="I142" s="3" t="s">
        <v>130</v>
      </c>
      <c r="J142" s="8"/>
      <c r="K142" s="6" t="s">
        <v>14</v>
      </c>
      <c r="L142" s="37" t="s">
        <v>150</v>
      </c>
      <c r="M142" s="6">
        <f>IF(K142="Ya/Tidak",IF(L142="Ya",1,IF(L142="Tidak",0,"Blm Diisi")),IF(K142="A/B/C",IF(L142="A",1,IF(L142="B",0.5,IF(L142="C",0,"Blm Diisi"))),IF(K142="A/B/C/D",IF(L142="A",1,IF(L142="B",0.67,IF(L142="C",0.33,IF(L142="D",0,"Blm Diisi")))),IF(K142="A/B/C/D/E",IF(L142="A",1,IF(L142="B",0.75,IF(L142="C",0.5,IF(L142="D",0.25,IF(L142="E",0,"Blm Diisi")))))))))</f>
        <v>1</v>
      </c>
      <c r="N142" s="38"/>
      <c r="P142" s="37"/>
    </row>
    <row r="143" spans="1:16" customFormat="1" ht="43.2" x14ac:dyDescent="0.3">
      <c r="A143" s="35"/>
      <c r="B143" s="36"/>
      <c r="C143" s="36"/>
      <c r="D143" s="4" t="s">
        <v>9</v>
      </c>
      <c r="E143" s="3" t="s">
        <v>397</v>
      </c>
      <c r="F143" s="6" t="s">
        <v>150</v>
      </c>
      <c r="G143" s="7"/>
      <c r="H143" s="8"/>
      <c r="I143" s="3" t="s">
        <v>398</v>
      </c>
      <c r="J143" s="8"/>
      <c r="K143" s="6" t="s">
        <v>161</v>
      </c>
      <c r="L143" s="37" t="s">
        <v>436</v>
      </c>
      <c r="M143" s="6">
        <f>IF(K143="Ya/Tidak",IF(L143="Ya",1,IF(L143="Tidak",0,"Blm Diisi")),IF(K143="A/B/C",IF(L143="A",1,IF(L143="B",0.5,IF(L143="C",0,"Blm Diisi"))),IF(K143="A/B/C/D",IF(L143="A",1,IF(L143="B",0.67,IF(L143="C",0.33,IF(L143="D",0,"Blm Diisi")))),IF(K143="A/B/C/D/E",IF(L143="A",1,IF(L143="B",0.75,IF(L143="C",0.5,IF(L143="D",0.25,IF(L143="E",0,"Blm Diisi")))))))))</f>
        <v>1</v>
      </c>
      <c r="N143" s="38"/>
      <c r="P143" s="37"/>
    </row>
    <row r="144" spans="1:16" customFormat="1" ht="28.8" x14ac:dyDescent="0.3">
      <c r="A144" s="35"/>
      <c r="B144" s="36"/>
      <c r="C144" s="36"/>
      <c r="D144" s="4" t="s">
        <v>10</v>
      </c>
      <c r="E144" s="3" t="s">
        <v>399</v>
      </c>
      <c r="F144" s="6" t="s">
        <v>150</v>
      </c>
      <c r="G144" s="7"/>
      <c r="H144" s="8"/>
      <c r="I144" s="3" t="s">
        <v>400</v>
      </c>
      <c r="J144" s="8"/>
      <c r="K144" s="6" t="s">
        <v>14</v>
      </c>
      <c r="L144" s="37" t="s">
        <v>150</v>
      </c>
      <c r="M144" s="6">
        <f>IF(K144="Ya/Tidak",IF(L144="Ya",1,IF(L144="Tidak",0,"Blm Diisi")),IF(K144="A/B/C",IF(L144="A",1,IF(L144="B",0.5,IF(L144="C",0,"Blm Diisi"))),IF(K144="A/B/C/D",IF(L144="A",1,IF(L144="B",0.67,IF(L144="C",0.33,IF(L144="D",0,"Blm Diisi")))),IF(K144="A/B/C/D/E",IF(L144="A",1,IF(L144="B",0.75,IF(L144="C",0.5,IF(L144="D",0.25,IF(L144="E",0,"Blm Diisi")))))))))</f>
        <v>1</v>
      </c>
      <c r="N144" s="38"/>
      <c r="P144" s="37"/>
    </row>
    <row r="145" spans="1:16" customFormat="1" ht="115.2" x14ac:dyDescent="0.3">
      <c r="A145" s="35"/>
      <c r="B145" s="36"/>
      <c r="C145" s="36"/>
      <c r="D145" s="4" t="s">
        <v>12</v>
      </c>
      <c r="E145" s="3" t="s">
        <v>131</v>
      </c>
      <c r="F145" s="6" t="s">
        <v>150</v>
      </c>
      <c r="G145" s="7"/>
      <c r="H145" s="8"/>
      <c r="I145" s="3" t="s">
        <v>132</v>
      </c>
      <c r="J145" s="8"/>
      <c r="K145" s="6" t="s">
        <v>162</v>
      </c>
      <c r="L145" s="37" t="s">
        <v>436</v>
      </c>
      <c r="M145" s="6">
        <f>IF(K145="Ya/Tidak",IF(L145="Ya",1,IF(L145="Tidak",0,"Blm Diisi")),IF(K145="A/B/C",IF(L145="A",1,IF(L145="B",0.5,IF(L145="C",0,"Blm Diisi"))),IF(K145="A/B/C/D",IF(L145="A",1,IF(L145="B",0.67,IF(L145="C",0.33,IF(L145="D",0,"Blm Diisi")))),IF(K145="A/B/C/D/E",IF(L145="A",1,IF(L145="B",0.75,IF(L145="C",0.5,IF(L145="D",0.25,IF(L145="E",0,"Blm Diisi")))))))))</f>
        <v>1</v>
      </c>
      <c r="N145" s="38"/>
      <c r="P145" s="37"/>
    </row>
    <row r="146" spans="1:16" customFormat="1" ht="43.2" x14ac:dyDescent="0.3">
      <c r="A146" s="35"/>
      <c r="B146" s="36"/>
      <c r="C146" s="36"/>
      <c r="D146" s="4" t="s">
        <v>13</v>
      </c>
      <c r="E146" s="3" t="s">
        <v>133</v>
      </c>
      <c r="F146" s="6" t="s">
        <v>150</v>
      </c>
      <c r="G146" s="7"/>
      <c r="H146" s="8"/>
      <c r="I146" s="3" t="s">
        <v>134</v>
      </c>
      <c r="J146" s="8"/>
      <c r="K146" s="6" t="s">
        <v>161</v>
      </c>
      <c r="L146" s="132" t="s">
        <v>436</v>
      </c>
      <c r="M146" s="6">
        <f>IF(K146="Ya/Tidak",IF(L146="Ya",1,IF(L146="Tidak",0,"Blm Diisi")),IF(K146="A/B/C",IF(L146="A",1,IF(L146="B",0.5,IF(L146="C",0,"Blm Diisi"))),IF(K146="A/B/C/D",IF(L146="A",1,IF(L146="B",0.67,IF(L146="C",0.33,IF(L146="D",0,"Blm Diisi")))),IF(K146="A/B/C/D/E",IF(L146="A",1,IF(L146="B",0.75,IF(L146="C",0.5,IF(L146="D",0.25,IF(L146="E",0,"Blm Diisi")))))))))</f>
        <v>1</v>
      </c>
      <c r="N146" s="38"/>
      <c r="P146" s="37"/>
    </row>
    <row r="147" spans="1:16" customFormat="1" x14ac:dyDescent="0.3">
      <c r="A147" s="29"/>
      <c r="B147" s="30"/>
      <c r="C147" s="30">
        <v>4</v>
      </c>
      <c r="D147" s="203" t="s">
        <v>135</v>
      </c>
      <c r="E147" s="203"/>
      <c r="F147" s="31"/>
      <c r="G147" s="31"/>
      <c r="H147" s="32">
        <v>1.5</v>
      </c>
      <c r="I147" s="32"/>
      <c r="J147" s="32">
        <v>1.5</v>
      </c>
      <c r="K147" s="33"/>
      <c r="L147" s="133"/>
      <c r="M147" s="33">
        <f>IF(COUNT(M148:M150)=COUNTA(M148:M150),AVERAGE(M148:M150)*J147,"ISI DULU")</f>
        <v>1.5</v>
      </c>
      <c r="N147" s="34">
        <f>M147/J147</f>
        <v>1</v>
      </c>
      <c r="P147" s="41"/>
    </row>
    <row r="148" spans="1:16" customFormat="1" ht="43.2" x14ac:dyDescent="0.3">
      <c r="A148" s="35"/>
      <c r="B148" s="36"/>
      <c r="C148" s="36"/>
      <c r="D148" s="4" t="s">
        <v>8</v>
      </c>
      <c r="E148" s="3" t="s">
        <v>401</v>
      </c>
      <c r="F148" s="6" t="s">
        <v>150</v>
      </c>
      <c r="G148" s="7"/>
      <c r="H148" s="8"/>
      <c r="I148" s="3" t="s">
        <v>136</v>
      </c>
      <c r="J148" s="8"/>
      <c r="K148" s="6" t="s">
        <v>161</v>
      </c>
      <c r="L148" s="132" t="s">
        <v>436</v>
      </c>
      <c r="M148" s="6">
        <f>IF(K148="Ya/Tidak",IF(L148="Ya",1,IF(L148="Tidak",0,"Blm Diisi")),IF(K148="A/B/C",IF(L148="A",1,IF(L148="B",0.5,IF(L148="C",0,"Blm Diisi"))),IF(K148="A/B/C/D",IF(L148="A",1,IF(L148="B",0.67,IF(L148="C",0.33,IF(L148="D",0,"Blm Diisi")))),IF(K148="A/B/C/D/E",IF(L148="A",1,IF(L148="B",0.75,IF(L148="C",0.5,IF(L148="D",0.25,IF(L148="E",0,"Blm Diisi")))))))))</f>
        <v>1</v>
      </c>
      <c r="N148" s="38"/>
      <c r="P148" s="37"/>
    </row>
    <row r="149" spans="1:16" customFormat="1" ht="28.8" x14ac:dyDescent="0.3">
      <c r="A149" s="35"/>
      <c r="B149" s="36"/>
      <c r="C149" s="36"/>
      <c r="D149" s="4" t="s">
        <v>9</v>
      </c>
      <c r="E149" s="3" t="s">
        <v>137</v>
      </c>
      <c r="F149" s="6" t="s">
        <v>150</v>
      </c>
      <c r="G149" s="7"/>
      <c r="H149" s="8"/>
      <c r="I149" s="3" t="s">
        <v>138</v>
      </c>
      <c r="J149" s="8"/>
      <c r="K149" s="6" t="s">
        <v>14</v>
      </c>
      <c r="L149" s="132" t="s">
        <v>150</v>
      </c>
      <c r="M149" s="6">
        <f>IF(K149="Ya/Tidak",IF(L149="Ya",1,IF(L149="Tidak",0,"Blm Diisi")),IF(K149="A/B/C",IF(L149="A",1,IF(L149="B",0.5,IF(L149="C",0,"Blm Diisi"))),IF(K149="A/B/C/D",IF(L149="A",1,IF(L149="B",0.67,IF(L149="C",0.33,IF(L149="D",0,"Blm Diisi")))),IF(K149="A/B/C/D/E",IF(L149="A",1,IF(L149="B",0.75,IF(L149="C",0.5,IF(L149="D",0.25,IF(L149="E",0,"Blm Diisi")))))))))</f>
        <v>1</v>
      </c>
      <c r="N149" s="38"/>
      <c r="P149" s="37"/>
    </row>
    <row r="150" spans="1:16" customFormat="1" ht="57.6" x14ac:dyDescent="0.3">
      <c r="A150" s="35"/>
      <c r="B150" s="36"/>
      <c r="C150" s="36"/>
      <c r="D150" s="4" t="s">
        <v>10</v>
      </c>
      <c r="E150" s="3" t="s">
        <v>402</v>
      </c>
      <c r="F150" s="6" t="s">
        <v>150</v>
      </c>
      <c r="G150" s="7"/>
      <c r="H150" s="8"/>
      <c r="I150" s="3" t="s">
        <v>139</v>
      </c>
      <c r="J150" s="8"/>
      <c r="K150" s="6" t="s">
        <v>162</v>
      </c>
      <c r="L150" s="132" t="s">
        <v>436</v>
      </c>
      <c r="M150" s="6">
        <f>IF(K150="Ya/Tidak",IF(L150="Ya",1,IF(L150="Tidak",0,"Blm Diisi")),IF(K150="A/B/C",IF(L150="A",1,IF(L150="B",0.5,IF(L150="C",0,"Blm Diisi"))),IF(K150="A/B/C/D",IF(L150="A",1,IF(L150="B",0.67,IF(L150="C",0.33,IF(L150="D",0,"Blm Diisi")))),IF(K150="A/B/C/D/E",IF(L150="A",1,IF(L150="B",0.75,IF(L150="C",0.5,IF(L150="D",0.25,IF(L150="E",0,"Blm Diisi")))))))))</f>
        <v>1</v>
      </c>
      <c r="N150" s="38"/>
      <c r="P150" s="37"/>
    </row>
    <row r="151" spans="1:16" customFormat="1" x14ac:dyDescent="0.3">
      <c r="A151" s="29"/>
      <c r="B151" s="30"/>
      <c r="C151" s="30">
        <v>5</v>
      </c>
      <c r="D151" s="203" t="s">
        <v>140</v>
      </c>
      <c r="E151" s="203"/>
      <c r="F151" s="31"/>
      <c r="G151" s="31"/>
      <c r="H151" s="32">
        <v>0.5</v>
      </c>
      <c r="I151" s="32"/>
      <c r="J151" s="32">
        <v>0.5</v>
      </c>
      <c r="K151" s="33"/>
      <c r="L151" s="133"/>
      <c r="M151" s="33">
        <f>IF(COUNT(M152:M154)=COUNTA(M152:M154),AVERAGE(M152:M154)*J151,"ISI DULU")</f>
        <v>0.5</v>
      </c>
      <c r="N151" s="34">
        <f>M151/J151</f>
        <v>1</v>
      </c>
      <c r="P151" s="41"/>
    </row>
    <row r="152" spans="1:16" customFormat="1" ht="28.8" x14ac:dyDescent="0.3">
      <c r="A152" s="35"/>
      <c r="B152" s="36"/>
      <c r="C152" s="36"/>
      <c r="D152" s="4" t="s">
        <v>8</v>
      </c>
      <c r="E152" s="3" t="s">
        <v>403</v>
      </c>
      <c r="F152" s="6" t="s">
        <v>150</v>
      </c>
      <c r="G152" s="7"/>
      <c r="H152" s="8"/>
      <c r="I152" s="3" t="s">
        <v>404</v>
      </c>
      <c r="J152" s="8"/>
      <c r="K152" s="6" t="s">
        <v>14</v>
      </c>
      <c r="L152" s="37" t="s">
        <v>150</v>
      </c>
      <c r="M152" s="6">
        <f>IF(K152="Ya/Tidak",IF(L152="Ya",1,IF(L152="Tidak",0,"Blm Diisi")),IF(K152="A/B/C",IF(L152="A",1,IF(L152="B",0.5,IF(L152="C",0,"Blm Diisi"))),IF(K152="A/B/C/D",IF(L152="A",1,IF(L152="B",0.67,IF(L152="C",0.33,IF(L152="D",0,"Blm Diisi")))),IF(K152="A/B/C/D/E",IF(L152="A",1,IF(L152="B",0.75,IF(L152="C",0.5,IF(L152="D",0.25,IF(L152="E",0,"Blm Diisi")))))))))</f>
        <v>1</v>
      </c>
      <c r="N152" s="38"/>
      <c r="P152" s="37"/>
    </row>
    <row r="153" spans="1:16" customFormat="1" ht="57.6" x14ac:dyDescent="0.3">
      <c r="A153" s="35"/>
      <c r="B153" s="36"/>
      <c r="C153" s="36"/>
      <c r="D153" s="4" t="s">
        <v>9</v>
      </c>
      <c r="E153" s="3" t="s">
        <v>405</v>
      </c>
      <c r="F153" s="6" t="s">
        <v>150</v>
      </c>
      <c r="G153" s="7"/>
      <c r="H153" s="8"/>
      <c r="I153" s="3" t="s">
        <v>406</v>
      </c>
      <c r="J153" s="8"/>
      <c r="K153" s="6" t="s">
        <v>162</v>
      </c>
      <c r="L153" s="132" t="s">
        <v>436</v>
      </c>
      <c r="M153" s="6">
        <f>IF(K153="Ya/Tidak",IF(L153="Ya",1,IF(L153="Tidak",0,"Blm Diisi")),IF(K153="A/B/C",IF(L153="A",1,IF(L153="B",0.5,IF(L153="C",0,"Blm Diisi"))),IF(K153="A/B/C/D",IF(L153="A",1,IF(L153="B",0.67,IF(L153="C",0.33,IF(L153="D",0,"Blm Diisi")))),IF(K153="A/B/C/D/E",IF(L153="A",1,IF(L153="B",0.75,IF(L153="C",0.5,IF(L153="D",0.25,IF(L153="E",0,"Blm Diisi")))))))))</f>
        <v>1</v>
      </c>
      <c r="N153" s="38"/>
      <c r="P153" s="37"/>
    </row>
    <row r="154" spans="1:16" customFormat="1" ht="43.2" x14ac:dyDescent="0.3">
      <c r="A154" s="35"/>
      <c r="B154" s="36"/>
      <c r="C154" s="36"/>
      <c r="D154" s="4" t="s">
        <v>10</v>
      </c>
      <c r="E154" s="3" t="s">
        <v>407</v>
      </c>
      <c r="F154" s="6" t="s">
        <v>150</v>
      </c>
      <c r="G154" s="7"/>
      <c r="H154" s="8"/>
      <c r="I154" s="3" t="s">
        <v>408</v>
      </c>
      <c r="J154" s="8"/>
      <c r="K154" s="6" t="s">
        <v>161</v>
      </c>
      <c r="L154" s="37" t="s">
        <v>436</v>
      </c>
      <c r="M154" s="6">
        <f>IF(K154="Ya/Tidak",IF(L154="Ya",1,IF(L154="Tidak",0,"Blm Diisi")),IF(K154="A/B/C",IF(L154="A",1,IF(L154="B",0.5,IF(L154="C",0,"Blm Diisi"))),IF(K154="A/B/C/D",IF(L154="A",1,IF(L154="B",0.67,IF(L154="C",0.33,IF(L154="D",0,"Blm Diisi")))),IF(K154="A/B/C/D/E",IF(L154="A",1,IF(L154="B",0.75,IF(L154="C",0.5,IF(L154="D",0.25,IF(L154="E",0,"Blm Diisi")))))))))</f>
        <v>1</v>
      </c>
      <c r="N154" s="38"/>
      <c r="P154" s="37"/>
    </row>
    <row r="155" spans="1:16" x14ac:dyDescent="0.3">
      <c r="A155" s="204" t="s">
        <v>141</v>
      </c>
      <c r="B155" s="204"/>
      <c r="C155" s="204"/>
      <c r="D155" s="204"/>
      <c r="E155" s="204"/>
      <c r="F155" s="80"/>
      <c r="G155" s="80"/>
      <c r="H155" s="81"/>
      <c r="I155" s="82"/>
      <c r="J155" s="81"/>
      <c r="K155" s="82"/>
      <c r="L155" s="83"/>
      <c r="M155" s="81">
        <f>SUM(M7,M24,M29,M34,M46,M72,M84,M128)</f>
        <v>23.5</v>
      </c>
      <c r="N155" s="84"/>
      <c r="P155" s="83"/>
    </row>
  </sheetData>
  <mergeCells count="40">
    <mergeCell ref="D8:E8"/>
    <mergeCell ref="K2:N2"/>
    <mergeCell ref="A4:E4"/>
    <mergeCell ref="F4:G4"/>
    <mergeCell ref="B6:E6"/>
    <mergeCell ref="D141:E141"/>
    <mergeCell ref="D135:E135"/>
    <mergeCell ref="D147:E147"/>
    <mergeCell ref="D151:E151"/>
    <mergeCell ref="A155:E155"/>
    <mergeCell ref="D52:E52"/>
    <mergeCell ref="D53:E53"/>
    <mergeCell ref="D56:E56"/>
    <mergeCell ref="D57:E57"/>
    <mergeCell ref="D64:E64"/>
    <mergeCell ref="D35:E35"/>
    <mergeCell ref="D42:E42"/>
    <mergeCell ref="D39:E39"/>
    <mergeCell ref="D45:E45"/>
    <mergeCell ref="D47:E47"/>
    <mergeCell ref="D12:E12"/>
    <mergeCell ref="D16:E16"/>
    <mergeCell ref="D21:E21"/>
    <mergeCell ref="D25:E25"/>
    <mergeCell ref="D28:E28"/>
    <mergeCell ref="D67:E67"/>
    <mergeCell ref="D129:E129"/>
    <mergeCell ref="D73:E73"/>
    <mergeCell ref="D80:E80"/>
    <mergeCell ref="D85:E85"/>
    <mergeCell ref="D118:E118"/>
    <mergeCell ref="D120:E120"/>
    <mergeCell ref="D125:E125"/>
    <mergeCell ref="D127:E127"/>
    <mergeCell ref="D70:E70"/>
    <mergeCell ref="I90:I95"/>
    <mergeCell ref="I96:I101"/>
    <mergeCell ref="D109:E109"/>
    <mergeCell ref="D102:E102"/>
    <mergeCell ref="I112:I115"/>
  </mergeCells>
  <conditionalFormatting sqref="E32">
    <cfRule type="containsText" dxfId="4" priority="1" operator="containsText" text="Dihapus">
      <formula>NOT(ISERROR(SEARCH("Dihapus",E32)))</formula>
    </cfRule>
  </conditionalFormatting>
  <dataValidations count="6">
    <dataValidation type="list" allowBlank="1" showInputMessage="1" showErrorMessage="1" sqref="M93:M95 M113:M115 M97:M101 M91" xr:uid="{EAE4930B-8683-4551-B5E0-E2150E958316}">
      <formula1>"-"</formula1>
    </dataValidation>
    <dataValidation type="list" allowBlank="1" showInputMessage="1" showErrorMessage="1" sqref="L65 L139 L14 L63 L54:L55 L150 L40:L41 L68 L108 L10:L11 L110:L111 L121 L124 L20 L43 L131:L132 L136 L145 L104:L106 L74:L79 L36:L38 L22:L23 L48:L50 L17 L58:L60 L81 L83 L153" xr:uid="{5BF3054D-39AB-4D3D-8ACC-C39E80219D7E}">
      <formula1>"A,B,C,D"</formula1>
    </dataValidation>
    <dataValidation type="list" allowBlank="1" showInputMessage="1" showErrorMessage="1" sqref="L9 L143 L123 L107 L66 L62 L31 L44:L45 L51 L86 L116 L148 L15 L126 L133:L134 L137:L138 L146 L119 L26:L27 L18:L19 L103 L154" xr:uid="{522B4D7F-6E11-482A-BF78-B69F0E1B2283}">
      <formula1>"A,B,C"</formula1>
    </dataValidation>
    <dataValidation type="list" allowBlank="1" showInputMessage="1" showErrorMessage="1" sqref="L144 L149 L140 L71 L152 L142 L13 L87:L89 L32 L117 L122 L130" xr:uid="{C5620B82-45DE-4AAB-9247-2CA14EF26498}">
      <formula1>"Ya,Tidak"</formula1>
    </dataValidation>
    <dataValidation type="list" allowBlank="1" showInputMessage="1" showErrorMessage="1" sqref="L69 L61 L82" xr:uid="{F8204825-C541-4B36-AB3B-4F7F4A46EA59}">
      <formula1>"A,B,C,D,E"</formula1>
    </dataValidation>
    <dataValidation type="whole" operator="greaterThanOrEqual" allowBlank="1" showInputMessage="1" showErrorMessage="1" sqref="L113:L115" xr:uid="{73140A34-D4F0-4A7D-8D3D-D6290005134F}">
      <formula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LKE UTAMA</vt:lpstr>
      <vt:lpstr>LKE Pusat</vt:lpstr>
      <vt:lpstr>LKE Unit</vt:lpstr>
      <vt:lpstr>Unit 1</vt:lpstr>
      <vt:lpstr>Unit 2</vt:lpstr>
      <vt:lpstr>Unit 3</vt:lpstr>
      <vt:lpstr>Unit 4</vt:lpstr>
      <vt:lpstr>Unit 5</vt:lpstr>
      <vt:lpstr>Unit 6</vt:lpstr>
      <vt:lpstr>Unit 7</vt:lpstr>
      <vt:lpstr>Unit 8</vt:lpstr>
      <vt:lpstr>Unit 9</vt:lpstr>
      <vt:lpstr>Unit 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2019-02-07T09:18:56Z</dcterms:created>
  <dcterms:modified xsi:type="dcterms:W3CDTF">2019-06-17T09:02:07Z</dcterms:modified>
</cp:coreProperties>
</file>